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uarios\alumno\Descargas\IEF\2020 IEF\Grillas ultima versión\Cargos\"/>
    </mc:Choice>
  </mc:AlternateContent>
  <xr:revisionPtr revIDLastSave="0" documentId="13_ncr:1_{AAB46BB9-B25D-4362-9739-C6F755B4C428}" xr6:coauthVersionLast="45" xr6:coauthVersionMax="45" xr10:uidLastSave="{00000000-0000-0000-0000-000000000000}"/>
  <bookViews>
    <workbookView xWindow="-108" yWindow="-108" windowWidth="16608" windowHeight="8856" xr2:uid="{00000000-000D-0000-FFFF-FFFF00000000}"/>
  </bookViews>
  <sheets>
    <sheet name="SECRETARIO" sheetId="1" r:id="rId1"/>
  </sheets>
  <definedNames>
    <definedName name="_xlnm.Print_Area" localSheetId="0">SECRETARIO!$A$2:$E$9</definedName>
    <definedName name="_xlnm.Print_Titles" localSheetId="0">SECRETARIO!$2:$9</definedName>
  </definedNames>
  <calcPr calcId="181029"/>
</workbook>
</file>

<file path=xl/calcChain.xml><?xml version="1.0" encoding="utf-8"?>
<calcChain xmlns="http://schemas.openxmlformats.org/spreadsheetml/2006/main">
  <c r="D79" i="1" l="1"/>
  <c r="D77" i="1"/>
  <c r="D73" i="1"/>
  <c r="D75" i="1"/>
  <c r="D71" i="1"/>
  <c r="D25" i="1"/>
  <c r="D23" i="1"/>
  <c r="D22" i="1"/>
  <c r="D21" i="1"/>
  <c r="D19" i="1"/>
  <c r="D445" i="1"/>
  <c r="D444" i="1"/>
  <c r="D443" i="1"/>
  <c r="D442" i="1"/>
  <c r="D441" i="1"/>
  <c r="D440" i="1"/>
  <c r="D439" i="1"/>
  <c r="D438" i="1"/>
  <c r="D437" i="1"/>
  <c r="D436" i="1"/>
  <c r="D435" i="1"/>
  <c r="D433" i="1"/>
  <c r="D432" i="1"/>
  <c r="D431" i="1"/>
  <c r="D430" i="1"/>
  <c r="D429" i="1"/>
  <c r="D428" i="1"/>
  <c r="D427" i="1"/>
  <c r="D426" i="1"/>
  <c r="D425" i="1"/>
  <c r="D424" i="1"/>
  <c r="D422" i="1"/>
  <c r="D421" i="1"/>
  <c r="D420" i="1"/>
  <c r="D419" i="1"/>
  <c r="D418" i="1"/>
  <c r="D417" i="1"/>
  <c r="D416" i="1"/>
  <c r="D415" i="1"/>
  <c r="D414" i="1"/>
  <c r="D413" i="1"/>
  <c r="D411" i="1"/>
  <c r="D410" i="1"/>
  <c r="D409" i="1"/>
  <c r="D408" i="1"/>
  <c r="D407" i="1"/>
  <c r="D406" i="1"/>
  <c r="D405" i="1"/>
  <c r="D404" i="1"/>
  <c r="D403" i="1"/>
  <c r="D402" i="1"/>
  <c r="D400" i="1"/>
  <c r="D399" i="1"/>
  <c r="D398" i="1"/>
  <c r="D397" i="1"/>
  <c r="D396" i="1"/>
  <c r="D395" i="1"/>
  <c r="D394" i="1"/>
  <c r="D393" i="1"/>
  <c r="D392" i="1"/>
  <c r="D391" i="1"/>
  <c r="D389" i="1"/>
  <c r="D388" i="1"/>
  <c r="D387" i="1"/>
  <c r="D386" i="1"/>
  <c r="D385" i="1"/>
  <c r="D384" i="1"/>
  <c r="D383" i="1"/>
  <c r="D382" i="1"/>
  <c r="D381" i="1"/>
  <c r="D380" i="1"/>
  <c r="D375" i="1"/>
  <c r="D374" i="1"/>
  <c r="D373" i="1"/>
  <c r="D372" i="1"/>
  <c r="D371" i="1"/>
  <c r="D370" i="1"/>
  <c r="D369" i="1"/>
  <c r="D368" i="1"/>
  <c r="D367" i="1"/>
  <c r="D366" i="1"/>
  <c r="D364" i="1"/>
  <c r="D363" i="1"/>
  <c r="D362" i="1"/>
  <c r="D361" i="1"/>
  <c r="D360" i="1"/>
  <c r="D359" i="1"/>
  <c r="D358" i="1"/>
  <c r="D357" i="1"/>
  <c r="D356" i="1"/>
  <c r="D355" i="1"/>
  <c r="D353" i="1"/>
  <c r="D352" i="1"/>
  <c r="D351" i="1"/>
  <c r="D350" i="1"/>
  <c r="D349" i="1"/>
  <c r="D348" i="1"/>
  <c r="D347" i="1"/>
  <c r="D346" i="1"/>
  <c r="D345" i="1"/>
  <c r="D344" i="1"/>
  <c r="D342" i="1"/>
  <c r="D341" i="1"/>
  <c r="D340" i="1"/>
  <c r="D339" i="1"/>
  <c r="D338" i="1"/>
  <c r="D337" i="1"/>
  <c r="D336" i="1"/>
  <c r="D335" i="1"/>
  <c r="D334" i="1"/>
  <c r="D333" i="1"/>
  <c r="D331" i="1"/>
  <c r="D330" i="1"/>
  <c r="D329" i="1"/>
  <c r="D328" i="1"/>
  <c r="D327" i="1"/>
  <c r="D326" i="1"/>
  <c r="D325" i="1"/>
  <c r="D324" i="1"/>
  <c r="D323" i="1"/>
  <c r="D322" i="1"/>
  <c r="D320" i="1"/>
  <c r="D319" i="1"/>
  <c r="D318" i="1"/>
  <c r="D317" i="1"/>
  <c r="D316" i="1"/>
  <c r="D315" i="1"/>
  <c r="D314" i="1"/>
  <c r="D313" i="1"/>
  <c r="D312" i="1"/>
  <c r="D311" i="1"/>
  <c r="D306" i="1"/>
  <c r="D305" i="1"/>
  <c r="D304" i="1"/>
  <c r="D303" i="1"/>
  <c r="D302" i="1"/>
  <c r="D301" i="1"/>
  <c r="D300" i="1"/>
  <c r="D299" i="1"/>
  <c r="D297" i="1"/>
  <c r="D296" i="1"/>
  <c r="D295" i="1"/>
  <c r="D294" i="1"/>
  <c r="D293" i="1"/>
  <c r="D292" i="1"/>
  <c r="D291" i="1"/>
  <c r="D290" i="1"/>
  <c r="D288" i="1"/>
  <c r="D287" i="1"/>
  <c r="D286" i="1"/>
  <c r="D285" i="1"/>
  <c r="D284" i="1"/>
  <c r="D283" i="1"/>
  <c r="D282" i="1"/>
  <c r="D281" i="1"/>
  <c r="D279" i="1"/>
  <c r="D278" i="1"/>
  <c r="D277" i="1"/>
  <c r="D276" i="1"/>
  <c r="D275" i="1"/>
  <c r="D274" i="1"/>
  <c r="D273" i="1"/>
  <c r="D272" i="1"/>
  <c r="D270" i="1"/>
  <c r="D269" i="1"/>
  <c r="D268" i="1"/>
  <c r="D267" i="1"/>
  <c r="D266" i="1"/>
  <c r="D265" i="1"/>
  <c r="D264" i="1"/>
  <c r="D263" i="1"/>
  <c r="D261" i="1"/>
  <c r="D260" i="1"/>
  <c r="D259" i="1"/>
  <c r="D258" i="1"/>
  <c r="D257" i="1"/>
  <c r="D256" i="1"/>
  <c r="D255" i="1"/>
  <c r="D254" i="1"/>
  <c r="D250" i="1"/>
  <c r="D249" i="1"/>
  <c r="D248" i="1"/>
  <c r="D247" i="1"/>
  <c r="D246" i="1"/>
  <c r="D245" i="1"/>
  <c r="D244" i="1"/>
  <c r="D243" i="1"/>
  <c r="D241" i="1"/>
  <c r="D240" i="1"/>
  <c r="D239" i="1"/>
  <c r="D238" i="1"/>
  <c r="D237" i="1"/>
  <c r="D236" i="1"/>
  <c r="D235" i="1"/>
  <c r="D234" i="1"/>
  <c r="D232" i="1"/>
  <c r="D231" i="1"/>
  <c r="D230" i="1"/>
  <c r="D229" i="1"/>
  <c r="D228" i="1"/>
  <c r="D227" i="1"/>
  <c r="D226" i="1"/>
  <c r="D225" i="1"/>
  <c r="D223" i="1"/>
  <c r="D222" i="1"/>
  <c r="D221" i="1"/>
  <c r="D220" i="1"/>
  <c r="D219" i="1"/>
  <c r="D218" i="1"/>
  <c r="D217" i="1"/>
  <c r="D216" i="1"/>
  <c r="D214" i="1"/>
  <c r="D213" i="1"/>
  <c r="D212" i="1"/>
  <c r="D211" i="1"/>
  <c r="D210" i="1"/>
  <c r="D209" i="1"/>
  <c r="D208" i="1"/>
  <c r="D207" i="1"/>
  <c r="D205" i="1"/>
  <c r="D204" i="1"/>
  <c r="D203" i="1"/>
  <c r="D202" i="1"/>
  <c r="D201" i="1"/>
  <c r="D200" i="1"/>
  <c r="D199" i="1"/>
  <c r="D198" i="1"/>
  <c r="D194" i="1"/>
  <c r="D193" i="1"/>
  <c r="D192" i="1"/>
  <c r="D191" i="1"/>
  <c r="D190" i="1"/>
  <c r="D188" i="1"/>
  <c r="D187" i="1"/>
  <c r="D186" i="1"/>
  <c r="D185" i="1"/>
  <c r="D184" i="1"/>
  <c r="D182" i="1"/>
  <c r="D181" i="1"/>
  <c r="D180" i="1"/>
  <c r="D179" i="1"/>
  <c r="D178" i="1"/>
  <c r="D176" i="1"/>
  <c r="D175" i="1"/>
  <c r="D174" i="1"/>
  <c r="D173" i="1"/>
  <c r="D172" i="1"/>
  <c r="D170" i="1"/>
  <c r="D169" i="1"/>
  <c r="D168" i="1"/>
  <c r="D167" i="1"/>
  <c r="D166" i="1"/>
  <c r="D164" i="1"/>
  <c r="D163" i="1"/>
  <c r="D162" i="1"/>
  <c r="D161" i="1"/>
  <c r="D160" i="1"/>
  <c r="D155" i="1"/>
  <c r="D153" i="1"/>
  <c r="D151" i="1"/>
  <c r="D149" i="1"/>
  <c r="D147" i="1"/>
  <c r="D145" i="1"/>
  <c r="D141" i="1"/>
  <c r="D139" i="1"/>
  <c r="D137" i="1"/>
  <c r="D135" i="1"/>
  <c r="D133" i="1"/>
  <c r="D131" i="1"/>
  <c r="D127" i="1"/>
  <c r="D125" i="1"/>
  <c r="D123" i="1"/>
  <c r="D121" i="1"/>
  <c r="D119" i="1"/>
  <c r="D117" i="1"/>
  <c r="D113" i="1"/>
  <c r="D111" i="1"/>
  <c r="D109" i="1"/>
  <c r="D107" i="1"/>
  <c r="D105" i="1"/>
  <c r="D103" i="1"/>
  <c r="D99" i="1"/>
  <c r="D97" i="1"/>
  <c r="D95" i="1"/>
  <c r="D93" i="1"/>
  <c r="D91" i="1"/>
  <c r="D89" i="1"/>
  <c r="D81" i="1"/>
  <c r="D66" i="1"/>
  <c r="D64" i="1"/>
  <c r="D62" i="1"/>
  <c r="D57" i="1"/>
  <c r="D55" i="1"/>
  <c r="D51" i="1"/>
  <c r="D49" i="1"/>
  <c r="D47" i="1"/>
  <c r="D45" i="1"/>
  <c r="D43" i="1"/>
  <c r="D40" i="1"/>
  <c r="D39" i="1"/>
  <c r="D37" i="1"/>
  <c r="D32" i="1"/>
  <c r="D31" i="1"/>
  <c r="D30" i="1"/>
  <c r="D28" i="1"/>
  <c r="D17" i="1"/>
  <c r="D15" i="1"/>
  <c r="D13" i="1"/>
  <c r="D142" i="1" l="1"/>
  <c r="E353" i="1"/>
  <c r="E422" i="1"/>
  <c r="E52" i="1"/>
  <c r="E100" i="1"/>
  <c r="E114" i="1"/>
  <c r="E128" i="1"/>
  <c r="E142" i="1"/>
  <c r="D156" i="1"/>
  <c r="E195" i="1"/>
  <c r="E164" i="1"/>
  <c r="E170" i="1"/>
  <c r="E176" i="1"/>
  <c r="E182" i="1"/>
  <c r="E188" i="1"/>
  <c r="E194" i="1"/>
  <c r="E205" i="1"/>
  <c r="E251" i="1"/>
  <c r="E214" i="1"/>
  <c r="E223" i="1"/>
  <c r="E241" i="1"/>
  <c r="E232" i="1"/>
  <c r="E250" i="1"/>
  <c r="E261" i="1"/>
  <c r="E307" i="1"/>
  <c r="E270" i="1"/>
  <c r="E279" i="1"/>
  <c r="E288" i="1"/>
  <c r="E297" i="1"/>
  <c r="E306" i="1"/>
  <c r="E320" i="1"/>
  <c r="E331" i="1"/>
  <c r="E342" i="1"/>
  <c r="D376" i="1"/>
  <c r="E364" i="1"/>
  <c r="E375" i="1"/>
  <c r="E389" i="1"/>
  <c r="E400" i="1"/>
  <c r="E411" i="1"/>
  <c r="E433" i="1"/>
  <c r="E67" i="1"/>
  <c r="E58" i="1"/>
  <c r="E445" i="1"/>
  <c r="E446" i="1"/>
  <c r="D58" i="1"/>
  <c r="D82" i="1"/>
  <c r="E82" i="1"/>
  <c r="E68" i="1"/>
  <c r="E33" i="1"/>
  <c r="D100" i="1"/>
  <c r="D114" i="1"/>
  <c r="D128" i="1"/>
  <c r="D195" i="1"/>
  <c r="E83" i="1"/>
  <c r="E156" i="1"/>
  <c r="D446" i="1"/>
  <c r="D33" i="1"/>
  <c r="D67" i="1"/>
  <c r="D52" i="1"/>
  <c r="D251" i="1"/>
  <c r="D307" i="1"/>
  <c r="E376" i="1"/>
  <c r="E59" i="1" l="1"/>
  <c r="D157" i="1"/>
  <c r="E448" i="1" s="1"/>
  <c r="E157" i="1"/>
  <c r="E449" i="1" l="1"/>
  <c r="C8" i="1" s="1"/>
</calcChain>
</file>

<file path=xl/sharedStrings.xml><?xml version="1.0" encoding="utf-8"?>
<sst xmlns="http://schemas.openxmlformats.org/spreadsheetml/2006/main" count="144" uniqueCount="95">
  <si>
    <r>
      <t>Llenar la planilla teniendo presente que debe colocar el título de la probanza en el columna B y "</t>
    </r>
    <r>
      <rPr>
        <b/>
        <sz val="12"/>
        <rFont val="Arial"/>
        <family val="2"/>
      </rPr>
      <t xml:space="preserve">x" </t>
    </r>
    <r>
      <rPr>
        <sz val="12"/>
        <rFont val="Arial"/>
        <family val="2"/>
      </rPr>
      <t>en la columna  C, excepto cuando pide los años de antigüedad que se coloca con el "número"equivalente a la antigüedad declarada.</t>
    </r>
  </si>
  <si>
    <t>APELLIDO Y NOMBRE:</t>
  </si>
  <si>
    <t>DU N°</t>
  </si>
  <si>
    <t>DOMICILIO</t>
  </si>
  <si>
    <t>TELEFONOS</t>
  </si>
  <si>
    <t>MAIL</t>
  </si>
  <si>
    <t>CARRERA:</t>
  </si>
  <si>
    <t>AUXILIARES DOCENTES</t>
  </si>
  <si>
    <t>ESPACIO CURRICULAR</t>
  </si>
  <si>
    <t>A (máx 25 puntos)</t>
  </si>
  <si>
    <t>A1                                              TÍTULO (COD 1 al 5 Estudios Completos)          ESPECÍFICOS                       (hasta 25 puntos)</t>
  </si>
  <si>
    <t>Específico</t>
  </si>
  <si>
    <t>Puntaje</t>
  </si>
  <si>
    <t>TOTAL</t>
  </si>
  <si>
    <r>
      <rPr>
        <b/>
        <sz val="8"/>
        <rFont val="Arial"/>
        <family val="2"/>
      </rPr>
      <t xml:space="preserve">De Nivel Universitario </t>
    </r>
    <r>
      <rPr>
        <sz val="8"/>
        <rFont val="Arial"/>
        <family val="2"/>
      </rPr>
      <t>con Formación Docente</t>
    </r>
  </si>
  <si>
    <r>
      <rPr>
        <b/>
        <sz val="8"/>
        <rFont val="Arial"/>
        <family val="2"/>
      </rPr>
      <t>De Nivel Universitario sin Formación Docente</t>
    </r>
    <r>
      <rPr>
        <sz val="8"/>
        <rFont val="Arial"/>
        <family val="2"/>
      </rPr>
      <t xml:space="preserve"> </t>
    </r>
    <r>
      <rPr>
        <b/>
        <u/>
        <sz val="8"/>
        <rFont val="Arial"/>
        <family val="2"/>
      </rPr>
      <t xml:space="preserve"> pertinente</t>
    </r>
    <r>
      <rPr>
        <sz val="8"/>
        <rFont val="Arial"/>
        <family val="2"/>
      </rPr>
      <t xml:space="preserve"> para el  </t>
    </r>
    <r>
      <rPr>
        <b/>
        <u/>
        <sz val="8"/>
        <rFont val="Arial"/>
        <family val="2"/>
      </rPr>
      <t>puesto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que opta</t>
    </r>
  </si>
  <si>
    <t>De Nivel Superior de Formación Docente.</t>
  </si>
  <si>
    <t xml:space="preserve">Tecnicatura superior para SECRETARÍA </t>
  </si>
  <si>
    <t>Maestro/a secretario/a avalado por la DGE por Instituciones Superiores de Gestión Estatal</t>
  </si>
  <si>
    <t>Maestro/a secretario/a avalado por la DGE por Instituciones Superiores de Gestión Privada</t>
  </si>
  <si>
    <t>Posgrados/Postítulos/Maestrías/Doctorados específicos, reconocidos oficialmente o Ciclo de Especialización o Postítulo Oficial</t>
  </si>
  <si>
    <t>5.1 Postítulo Diplomatura Superior/ Postítulo de larga duración / Maestría / Doctorado.                                               Mínimo 600 horas</t>
  </si>
  <si>
    <t>5.2 Postítulo de Especialización Académica                                                                                                                 Mínimo 400 horas</t>
  </si>
  <si>
    <t>5.3 Postítulo de Actualización Académica                                                                                                                    Mínimo 200 horas</t>
  </si>
  <si>
    <t>A2                                             ESTUDIOS INCOMPLETOS    ESPECÍFICOS          (hasta 5 puntos)</t>
  </si>
  <si>
    <r>
      <t xml:space="preserve">Posgrados/Postítulos </t>
    </r>
    <r>
      <rPr>
        <b/>
        <sz val="8"/>
        <rFont val="Arial"/>
        <family val="2"/>
      </rPr>
      <t>inconclusos,</t>
    </r>
    <r>
      <rPr>
        <sz val="8"/>
        <rFont val="Arial"/>
        <family val="2"/>
      </rPr>
      <t xml:space="preserve"> para el espacio al que opta, reconocidos oficialmente</t>
    </r>
  </si>
  <si>
    <t>Posgrados/ postìtulos/especìficos                                         Falta Tesis</t>
  </si>
  <si>
    <t>Posgrado/postitulo/específicos                                                Inconcluso</t>
  </si>
  <si>
    <r>
      <t>Licenciatura i</t>
    </r>
    <r>
      <rPr>
        <b/>
        <sz val="8"/>
        <rFont val="Arial"/>
        <family val="2"/>
      </rPr>
      <t>ncompleta</t>
    </r>
    <r>
      <rPr>
        <sz val="8"/>
        <rFont val="Arial"/>
        <family val="2"/>
      </rPr>
      <t xml:space="preserve"> - Porcentaje de materias aprobadas</t>
    </r>
  </si>
  <si>
    <t>Falta Tesis</t>
  </si>
  <si>
    <t>Estudios Secundarios</t>
  </si>
  <si>
    <r>
      <t xml:space="preserve">´Título Secundario </t>
    </r>
    <r>
      <rPr>
        <b/>
        <sz val="8"/>
        <rFont val="Arial"/>
        <family val="2"/>
      </rPr>
      <t>con Formación  u orientación Docente</t>
    </r>
  </si>
  <si>
    <r>
      <t xml:space="preserve">Título Secundario </t>
    </r>
    <r>
      <rPr>
        <b/>
        <sz val="8"/>
        <rFont val="Arial"/>
        <family val="2"/>
      </rPr>
      <t>Sin especialidad Docente</t>
    </r>
  </si>
  <si>
    <t>B (Máx 15 puntos)</t>
  </si>
  <si>
    <t>ANTIGÜEDAD EN LA DOCENCIA</t>
  </si>
  <si>
    <t>Total en la Docencia                                                                                                                                    (por año y máximo 3 puntos)</t>
  </si>
  <si>
    <t>En el Nivel Superior (excluyendo I.E.F.)                                                                           (por año de los últimos 10 y máximo 5 puntos)</t>
  </si>
  <si>
    <t>En el I.E.F.                                                                                                                        (por año de los últimos 10 y máximo 7 puntos)</t>
  </si>
  <si>
    <t>C (Máx 20 puntos)</t>
  </si>
  <si>
    <t>ANTIGÜEDAD EN EL PUESTO QUE OPTA</t>
  </si>
  <si>
    <r>
      <t xml:space="preserve">Total en el puesto de </t>
    </r>
    <r>
      <rPr>
        <b/>
        <sz val="8"/>
        <rFont val="Arial"/>
        <family val="2"/>
      </rPr>
      <t xml:space="preserve">BEDEL  en Nivel Superior No IEF </t>
    </r>
    <r>
      <rPr>
        <sz val="8"/>
        <rFont val="Arial"/>
        <family val="2"/>
      </rPr>
      <t>(por año de los últimos 10 y máximo 1 punto)</t>
    </r>
  </si>
  <si>
    <r>
      <t xml:space="preserve">Total en el puesto de  </t>
    </r>
    <r>
      <rPr>
        <b/>
        <sz val="8"/>
        <rFont val="Arial"/>
        <family val="2"/>
      </rPr>
      <t xml:space="preserve">Bibliotecario en IEF    </t>
    </r>
    <r>
      <rPr>
        <sz val="8"/>
        <rFont val="Arial"/>
        <family val="2"/>
      </rPr>
      <t xml:space="preserve"> (por año de los últimos 10 y máximo 0,5 puntos)</t>
    </r>
  </si>
  <si>
    <r>
      <t xml:space="preserve">Total en el puesto de </t>
    </r>
    <r>
      <rPr>
        <b/>
        <sz val="8"/>
        <rFont val="Arial"/>
        <family val="2"/>
      </rPr>
      <t xml:space="preserve">/ Bibliotecario  Nivel Superior / No  en IEF    </t>
    </r>
    <r>
      <rPr>
        <sz val="8"/>
        <rFont val="Arial"/>
        <family val="2"/>
      </rPr>
      <t xml:space="preserve"> (por año de los últimos 10 y máximo 0,3 puntos)</t>
    </r>
  </si>
  <si>
    <t>D (Máx 40 puntos)</t>
  </si>
  <si>
    <t>ANTECEDENTES LABORALES EN EL ÁMBITO ESPECÍFICOS</t>
  </si>
  <si>
    <t xml:space="preserve">CAPACITACIÓN ESPECÍFICA PARA LA FUNCIÓN </t>
  </si>
  <si>
    <t>(max. 10 puntos)</t>
  </si>
  <si>
    <t xml:space="preserve">Capacitación en software de Administracion y Redes </t>
  </si>
  <si>
    <t>Procesador de Texto (Word u otros)</t>
  </si>
  <si>
    <t>De 12 hs Catedras</t>
  </si>
  <si>
    <t>De 18 hs Catedras</t>
  </si>
  <si>
    <t>De 24 hs Catedras</t>
  </si>
  <si>
    <t>De 30 hs Catedras</t>
  </si>
  <si>
    <t xml:space="preserve">De 36 hs Catedras </t>
  </si>
  <si>
    <t xml:space="preserve">De + 36 hs Catedras </t>
  </si>
  <si>
    <t>Planilla de Cálculo (Excel u otros)</t>
  </si>
  <si>
    <t>Presentaciones (Power Point u otros)</t>
  </si>
  <si>
    <t>Base de Datos (Access u otros)</t>
  </si>
  <si>
    <t>Cursos de Redes y Comunicación on line</t>
  </si>
  <si>
    <t>(máx 10 puntos)</t>
  </si>
  <si>
    <r>
      <t xml:space="preserve">CURSOS DICTADOS   </t>
    </r>
    <r>
      <rPr>
        <sz val="8"/>
        <rFont val="Arial"/>
        <family val="2"/>
      </rPr>
      <t>sobre temáticas específicas  relacionadas al</t>
    </r>
    <r>
      <rPr>
        <b/>
        <sz val="8"/>
        <rFont val="Arial"/>
        <family val="2"/>
      </rPr>
      <t xml:space="preserve"> </t>
    </r>
    <r>
      <rPr>
        <b/>
        <u/>
        <sz val="10"/>
        <rFont val="Arial"/>
        <family val="2"/>
      </rPr>
      <t>puesto de trabajo</t>
    </r>
    <r>
      <rPr>
        <b/>
        <sz val="8"/>
        <rFont val="Arial"/>
        <family val="2"/>
      </rPr>
      <t xml:space="preserve"> que opta.</t>
    </r>
  </si>
  <si>
    <t>De 12 horas cátedra</t>
  </si>
  <si>
    <t>Hasta 18 horas cátedra</t>
  </si>
  <si>
    <t>Hasta 24 horas cátedra</t>
  </si>
  <si>
    <t>Hasta 30 horas cátedra</t>
  </si>
  <si>
    <t>Hasta 36 horas cátedra</t>
  </si>
  <si>
    <t>De más de 36 horas cátedra</t>
  </si>
  <si>
    <t>(máx 8 puntos)</t>
  </si>
  <si>
    <r>
      <t xml:space="preserve">CURSOS ASISTIDOS </t>
    </r>
    <r>
      <rPr>
        <b/>
        <u/>
        <sz val="8"/>
        <rFont val="Arial"/>
        <family val="2"/>
      </rPr>
      <t>CON  EVALUACIÓN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(por curso)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CURSO ESPECÍFICO CON CERTIFICACIÓN PARA EL CARGO/FUNCIÓN  QUE OPTA </t>
    </r>
  </si>
  <si>
    <t>CON EVALUACIÓN</t>
  </si>
  <si>
    <t>De 18 horas cátedras</t>
  </si>
  <si>
    <t>(máx 6 puntos)</t>
  </si>
  <si>
    <r>
      <t xml:space="preserve">CURSOS ASISTIDOS </t>
    </r>
    <r>
      <rPr>
        <b/>
        <u/>
        <sz val="8"/>
        <rFont val="Arial"/>
        <family val="2"/>
      </rPr>
      <t>SIN  EVALUACIÓN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>(por curso)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CURSO ESPECÍFICO CON CERTIFICACIÓN PARA EL CARGO/FUNCIÓN  QUE OPTA </t>
    </r>
  </si>
  <si>
    <t>SIN EVALUACIÓN</t>
  </si>
  <si>
    <t>Máximo 5 puntos</t>
  </si>
  <si>
    <r>
      <t xml:space="preserve">CURSOS - JORNADAS - CONGRESOS VINCULADOS CON EVALUACIÓN  (por curso) </t>
    </r>
    <r>
      <rPr>
        <sz val="8"/>
        <rFont val="Arial"/>
        <family val="2"/>
      </rPr>
      <t xml:space="preserve"> sobre temátcas específicas relacionadas al puesto de trabajo</t>
    </r>
  </si>
  <si>
    <t>De 12 hs cátedra</t>
  </si>
  <si>
    <t>Hasta 18 hs cátedra</t>
  </si>
  <si>
    <t>Hasta 24 hs cátedra</t>
  </si>
  <si>
    <t>Hasta 30 hs cátedra</t>
  </si>
  <si>
    <t>Hasta 36 hs cátedra</t>
  </si>
  <si>
    <t>Más de 36 hs cátedra</t>
  </si>
  <si>
    <r>
      <t xml:space="preserve">CURSOS - JORNADAS - CONGRESOS VINCULADOS SIN EVALUACIÓN  (por curso) </t>
    </r>
    <r>
      <rPr>
        <sz val="8"/>
        <rFont val="Arial"/>
        <family val="2"/>
      </rPr>
      <t xml:space="preserve"> sobre temátcas específicas relacionadas al puesto de trabajo</t>
    </r>
  </si>
  <si>
    <t xml:space="preserve">De 12 horas cátedra </t>
  </si>
  <si>
    <t xml:space="preserve">De 18 horas cátedra </t>
  </si>
  <si>
    <t>De 24 horas cátedra</t>
  </si>
  <si>
    <t>De 30 horas cátedra</t>
  </si>
  <si>
    <t>De 36 horas cátedra</t>
  </si>
  <si>
    <t>De Nivel Superior sin Formaciòn Docente</t>
  </si>
  <si>
    <t>GRILLA SECRETARIO O PROSECRETARIO ADMINISTRATIVO</t>
  </si>
  <si>
    <r>
      <t xml:space="preserve">Total en el puesto de </t>
    </r>
    <r>
      <rPr>
        <b/>
        <sz val="8"/>
        <rFont val="Arial"/>
        <family val="2"/>
      </rPr>
      <t>BEDEL  en IEF con certificación de acciones ADMINISTRATIVAS  en secretaría</t>
    </r>
    <r>
      <rPr>
        <sz val="8"/>
        <rFont val="Arial"/>
        <family val="2"/>
      </rPr>
      <t xml:space="preserve"> (por año de los últimos 10 y máximo 1,5 punto)</t>
    </r>
  </si>
  <si>
    <r>
      <t xml:space="preserve">Total en el puesto de SECRETARIO o PROSECRETARIO </t>
    </r>
    <r>
      <rPr>
        <b/>
        <sz val="8"/>
        <rFont val="Arial"/>
        <family val="2"/>
      </rPr>
      <t xml:space="preserve">ADMINISTRATIVO en IEF  </t>
    </r>
    <r>
      <rPr>
        <sz val="8"/>
        <rFont val="Arial"/>
        <family val="2"/>
      </rPr>
      <t xml:space="preserve"> (por año de los últimos 10 y máximo 20 puntos)</t>
    </r>
  </si>
  <si>
    <r>
      <t xml:space="preserve">Total en el puesto de SECRETARIO </t>
    </r>
    <r>
      <rPr>
        <b/>
        <sz val="8"/>
        <rFont val="Arial"/>
        <family val="2"/>
      </rPr>
      <t xml:space="preserve"> ADMINISTRATIVO</t>
    </r>
    <r>
      <rPr>
        <sz val="8"/>
        <rFont val="Arial"/>
        <family val="2"/>
      </rPr>
      <t xml:space="preserve"> Nivel Superior No IEF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(por año de los últimos 10 y máximo 5 puntos)</t>
    </r>
  </si>
  <si>
    <t xml:space="preserve">FIJO:                                     CELULAR: </t>
  </si>
  <si>
    <t>AÑO: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</si>
</sst>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00"/>
    <numFmt numFmtId="166" formatCode="_-* #,##0.000\ _€_-;\-* #,##0.0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8"/>
      <color rgb="FFFF0000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u/>
      <sz val="10"/>
      <name val="Arial"/>
      <family val="2"/>
    </font>
    <font>
      <sz val="6"/>
      <name val="Arial"/>
      <family val="2"/>
    </font>
    <font>
      <b/>
      <i/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52">
    <xf numFmtId="0" fontId="0" fillId="0" borderId="0" xfId="0"/>
    <xf numFmtId="0" fontId="2" fillId="0" borderId="0" xfId="2"/>
    <xf numFmtId="0" fontId="7" fillId="0" borderId="0" xfId="2" applyFont="1" applyProtection="1">
      <protection locked="0"/>
    </xf>
    <xf numFmtId="0" fontId="7" fillId="0" borderId="0" xfId="2" applyFont="1"/>
    <xf numFmtId="2" fontId="8" fillId="3" borderId="1" xfId="2" applyNumberFormat="1" applyFont="1" applyFill="1" applyBorder="1" applyAlignment="1" applyProtection="1">
      <alignment horizontal="center"/>
    </xf>
    <xf numFmtId="0" fontId="7" fillId="0" borderId="0" xfId="2" applyFont="1" applyProtection="1">
      <protection hidden="1"/>
    </xf>
    <xf numFmtId="0" fontId="2" fillId="0" borderId="0" xfId="2" applyProtection="1">
      <protection hidden="1"/>
    </xf>
    <xf numFmtId="0" fontId="7" fillId="7" borderId="10" xfId="2" applyFont="1" applyFill="1" applyBorder="1" applyProtection="1">
      <protection locked="0"/>
    </xf>
    <xf numFmtId="165" fontId="7" fillId="7" borderId="10" xfId="2" applyNumberFormat="1" applyFont="1" applyFill="1" applyBorder="1" applyAlignment="1" applyProtection="1">
      <alignment horizontal="center"/>
      <protection locked="0"/>
    </xf>
    <xf numFmtId="0" fontId="2" fillId="0" borderId="0" xfId="2" applyProtection="1">
      <protection locked="0"/>
    </xf>
    <xf numFmtId="0" fontId="7" fillId="0" borderId="10" xfId="2" applyFont="1" applyBorder="1" applyProtection="1">
      <protection locked="0"/>
    </xf>
    <xf numFmtId="165" fontId="7" fillId="0" borderId="10" xfId="2" applyNumberFormat="1" applyFont="1" applyBorder="1" applyAlignment="1" applyProtection="1">
      <alignment horizontal="center"/>
      <protection locked="0"/>
    </xf>
    <xf numFmtId="0" fontId="6" fillId="6" borderId="10" xfId="2" applyFont="1" applyFill="1" applyBorder="1" applyProtection="1"/>
    <xf numFmtId="0" fontId="7" fillId="0" borderId="13" xfId="2" applyFont="1" applyBorder="1" applyProtection="1">
      <protection locked="0"/>
    </xf>
    <xf numFmtId="0" fontId="7" fillId="0" borderId="14" xfId="2" applyFont="1" applyBorder="1" applyProtection="1">
      <protection locked="0"/>
    </xf>
    <xf numFmtId="165" fontId="7" fillId="0" borderId="15" xfId="2" applyNumberFormat="1" applyFont="1" applyBorder="1" applyAlignment="1" applyProtection="1">
      <alignment horizontal="center"/>
      <protection locked="0"/>
    </xf>
    <xf numFmtId="0" fontId="7" fillId="0" borderId="10" xfId="2" applyFont="1" applyFill="1" applyBorder="1" applyAlignment="1" applyProtection="1">
      <alignment horizontal="left"/>
      <protection locked="0"/>
    </xf>
    <xf numFmtId="0" fontId="7" fillId="0" borderId="10" xfId="2" applyFont="1" applyBorder="1" applyAlignment="1" applyProtection="1">
      <alignment horizontal="right"/>
      <protection locked="0"/>
    </xf>
    <xf numFmtId="9" fontId="7" fillId="0" borderId="10" xfId="2" applyNumberFormat="1" applyFont="1" applyBorder="1" applyProtection="1">
      <protection locked="0"/>
    </xf>
    <xf numFmtId="9" fontId="7" fillId="0" borderId="15" xfId="2" applyNumberFormat="1" applyFont="1" applyBorder="1" applyProtection="1">
      <protection locked="0"/>
    </xf>
    <xf numFmtId="9" fontId="7" fillId="0" borderId="18" xfId="2" applyNumberFormat="1" applyFont="1" applyBorder="1" applyProtection="1">
      <protection locked="0"/>
    </xf>
    <xf numFmtId="165" fontId="7" fillId="0" borderId="18" xfId="2" applyNumberFormat="1" applyFont="1" applyBorder="1" applyAlignment="1" applyProtection="1">
      <alignment horizontal="center"/>
      <protection locked="0"/>
    </xf>
    <xf numFmtId="9" fontId="7" fillId="0" borderId="21" xfId="2" applyNumberFormat="1" applyFont="1" applyBorder="1" applyProtection="1">
      <protection locked="0"/>
    </xf>
    <xf numFmtId="165" fontId="7" fillId="0" borderId="21" xfId="2" applyNumberFormat="1" applyFont="1" applyBorder="1" applyAlignment="1" applyProtection="1">
      <alignment horizontal="center"/>
      <protection locked="0"/>
    </xf>
    <xf numFmtId="9" fontId="7" fillId="9" borderId="10" xfId="2" applyNumberFormat="1" applyFont="1" applyFill="1" applyBorder="1" applyProtection="1"/>
    <xf numFmtId="165" fontId="7" fillId="9" borderId="10" xfId="2" applyNumberFormat="1" applyFont="1" applyFill="1" applyBorder="1" applyAlignment="1" applyProtection="1">
      <alignment horizontal="center"/>
    </xf>
    <xf numFmtId="0" fontId="7" fillId="0" borderId="0" xfId="2" applyFont="1" applyProtection="1"/>
    <xf numFmtId="0" fontId="2" fillId="0" borderId="0" xfId="2" applyProtection="1"/>
    <xf numFmtId="0" fontId="7" fillId="0" borderId="21" xfId="2" applyFont="1" applyBorder="1" applyProtection="1">
      <protection locked="0"/>
    </xf>
    <xf numFmtId="0" fontId="7" fillId="0" borderId="15" xfId="2" applyFont="1" applyBorder="1" applyProtection="1">
      <protection locked="0"/>
    </xf>
    <xf numFmtId="165" fontId="7" fillId="5" borderId="18" xfId="2" applyNumberFormat="1" applyFont="1" applyFill="1" applyBorder="1" applyAlignment="1" applyProtection="1">
      <alignment horizontal="center"/>
    </xf>
    <xf numFmtId="0" fontId="7" fillId="0" borderId="0" xfId="2" applyFont="1" applyAlignment="1" applyProtection="1">
      <alignment wrapText="1"/>
      <protection locked="0"/>
    </xf>
    <xf numFmtId="0" fontId="2" fillId="0" borderId="0" xfId="2" applyAlignment="1" applyProtection="1">
      <alignment wrapText="1"/>
      <protection locked="0"/>
    </xf>
    <xf numFmtId="0" fontId="7" fillId="7" borderId="10" xfId="2" applyFont="1" applyFill="1" applyBorder="1" applyAlignment="1" applyProtection="1">
      <alignment horizontal="left"/>
      <protection locked="0"/>
    </xf>
    <xf numFmtId="0" fontId="2" fillId="0" borderId="10" xfId="2" applyBorder="1" applyProtection="1">
      <protection locked="0"/>
    </xf>
    <xf numFmtId="164" fontId="7" fillId="0" borderId="10" xfId="1" applyFont="1" applyBorder="1" applyAlignment="1" applyProtection="1">
      <alignment horizontal="center"/>
      <protection locked="0"/>
    </xf>
    <xf numFmtId="0" fontId="7" fillId="7" borderId="21" xfId="2" applyFont="1" applyFill="1" applyBorder="1" applyAlignment="1" applyProtection="1">
      <alignment horizontal="left"/>
      <protection locked="0"/>
    </xf>
    <xf numFmtId="165" fontId="7" fillId="7" borderId="21" xfId="2" applyNumberFormat="1" applyFont="1" applyFill="1" applyBorder="1" applyAlignment="1" applyProtection="1">
      <alignment horizontal="center"/>
      <protection locked="0"/>
    </xf>
    <xf numFmtId="0" fontId="7" fillId="7" borderId="0" xfId="2" applyFont="1" applyFill="1" applyProtection="1">
      <protection locked="0"/>
    </xf>
    <xf numFmtId="0" fontId="2" fillId="7" borderId="0" xfId="2" applyFill="1" applyProtection="1">
      <protection locked="0"/>
    </xf>
    <xf numFmtId="0" fontId="2" fillId="0" borderId="0" xfId="2" applyBorder="1"/>
    <xf numFmtId="0" fontId="6" fillId="0" borderId="15" xfId="2" applyFont="1" applyBorder="1" applyProtection="1">
      <protection locked="0"/>
    </xf>
    <xf numFmtId="0" fontId="6" fillId="0" borderId="10" xfId="2" applyFont="1" applyBorder="1" applyProtection="1">
      <protection locked="0"/>
    </xf>
    <xf numFmtId="165" fontId="7" fillId="6" borderId="10" xfId="2" applyNumberFormat="1" applyFont="1" applyFill="1" applyBorder="1" applyAlignment="1" applyProtection="1">
      <alignment horizontal="center"/>
    </xf>
    <xf numFmtId="0" fontId="6" fillId="6" borderId="6" xfId="2" applyFont="1" applyFill="1" applyBorder="1" applyProtection="1"/>
    <xf numFmtId="165" fontId="7" fillId="6" borderId="6" xfId="2" applyNumberFormat="1" applyFont="1" applyFill="1" applyBorder="1" applyAlignment="1" applyProtection="1">
      <alignment horizontal="center"/>
    </xf>
    <xf numFmtId="0" fontId="6" fillId="7" borderId="10" xfId="2" applyFont="1" applyFill="1" applyBorder="1" applyProtection="1">
      <protection locked="0"/>
    </xf>
    <xf numFmtId="165" fontId="7" fillId="6" borderId="15" xfId="2" applyNumberFormat="1" applyFont="1" applyFill="1" applyBorder="1" applyAlignment="1" applyProtection="1">
      <alignment horizontal="center"/>
      <protection locked="0"/>
    </xf>
    <xf numFmtId="9" fontId="7" fillId="6" borderId="15" xfId="2" applyNumberFormat="1" applyFont="1" applyFill="1" applyBorder="1" applyProtection="1">
      <protection locked="0"/>
    </xf>
    <xf numFmtId="0" fontId="11" fillId="0" borderId="10" xfId="2" applyFont="1" applyFill="1" applyBorder="1" applyAlignment="1" applyProtection="1">
      <alignment horizontal="center"/>
      <protection locked="0"/>
    </xf>
    <xf numFmtId="165" fontId="7" fillId="0" borderId="10" xfId="2" applyNumberFormat="1" applyFont="1" applyFill="1" applyBorder="1" applyAlignment="1" applyProtection="1">
      <alignment horizontal="center"/>
      <protection locked="0"/>
    </xf>
    <xf numFmtId="0" fontId="12" fillId="7" borderId="10" xfId="2" applyFont="1" applyFill="1" applyBorder="1" applyAlignment="1" applyProtection="1">
      <alignment horizontal="center"/>
      <protection locked="0"/>
    </xf>
    <xf numFmtId="0" fontId="6" fillId="0" borderId="0" xfId="2" applyFont="1" applyAlignment="1" applyProtection="1">
      <alignment horizontal="center"/>
    </xf>
    <xf numFmtId="0" fontId="7" fillId="0" borderId="0" xfId="2" applyFont="1" applyAlignment="1" applyProtection="1">
      <alignment horizontal="center"/>
    </xf>
    <xf numFmtId="0" fontId="6" fillId="2" borderId="0" xfId="2" applyFont="1" applyFill="1" applyAlignment="1" applyProtection="1">
      <alignment horizontal="center"/>
    </xf>
    <xf numFmtId="0" fontId="6" fillId="0" borderId="0" xfId="2" applyFont="1" applyProtection="1"/>
    <xf numFmtId="0" fontId="6" fillId="0" borderId="0" xfId="2" applyFont="1" applyAlignment="1" applyProtection="1">
      <alignment horizontal="center" wrapText="1"/>
    </xf>
    <xf numFmtId="0" fontId="15" fillId="0" borderId="0" xfId="2" applyFont="1" applyProtection="1"/>
    <xf numFmtId="0" fontId="9" fillId="4" borderId="2" xfId="2" applyFont="1" applyFill="1" applyBorder="1" applyAlignment="1" applyProtection="1">
      <alignment horizontal="center" vertical="center" wrapText="1"/>
    </xf>
    <xf numFmtId="0" fontId="6" fillId="4" borderId="3" xfId="2" applyFont="1" applyFill="1" applyBorder="1" applyAlignment="1" applyProtection="1">
      <alignment horizontal="center" vertical="center"/>
    </xf>
    <xf numFmtId="0" fontId="7" fillId="4" borderId="3" xfId="2" applyFont="1" applyFill="1" applyBorder="1" applyAlignment="1" applyProtection="1">
      <alignment horizontal="center" vertical="center"/>
    </xf>
    <xf numFmtId="0" fontId="7" fillId="5" borderId="3" xfId="2" applyFont="1" applyFill="1" applyBorder="1" applyAlignment="1" applyProtection="1">
      <alignment horizontal="center" vertical="center"/>
    </xf>
    <xf numFmtId="0" fontId="7" fillId="4" borderId="4" xfId="2" applyFont="1" applyFill="1" applyBorder="1" applyAlignment="1" applyProtection="1">
      <alignment horizontal="center" vertical="center"/>
    </xf>
    <xf numFmtId="0" fontId="6" fillId="6" borderId="5" xfId="2" applyFont="1" applyFill="1" applyBorder="1" applyAlignment="1" applyProtection="1">
      <alignment horizontal="center"/>
    </xf>
    <xf numFmtId="0" fontId="7" fillId="6" borderId="6" xfId="2" applyFont="1" applyFill="1" applyBorder="1" applyProtection="1"/>
    <xf numFmtId="165" fontId="7" fillId="6" borderId="7" xfId="2" applyNumberFormat="1" applyFont="1" applyFill="1" applyBorder="1" applyAlignment="1" applyProtection="1">
      <alignment horizontal="center"/>
    </xf>
    <xf numFmtId="165" fontId="7" fillId="6" borderId="8" xfId="2" applyNumberFormat="1" applyFont="1" applyFill="1" applyBorder="1" applyAlignment="1" applyProtection="1">
      <alignment horizontal="center"/>
    </xf>
    <xf numFmtId="0" fontId="6" fillId="7" borderId="9" xfId="2" applyFont="1" applyFill="1" applyBorder="1" applyAlignment="1" applyProtection="1">
      <alignment horizontal="center"/>
    </xf>
    <xf numFmtId="165" fontId="7" fillId="8" borderId="11" xfId="2" applyNumberFormat="1" applyFont="1" applyFill="1" applyBorder="1" applyAlignment="1" applyProtection="1">
      <alignment horizontal="center"/>
    </xf>
    <xf numFmtId="165" fontId="7" fillId="7" borderId="12" xfId="2" applyNumberFormat="1" applyFont="1" applyFill="1" applyBorder="1" applyAlignment="1" applyProtection="1">
      <alignment horizontal="center"/>
    </xf>
    <xf numFmtId="0" fontId="6" fillId="6" borderId="9" xfId="2" applyFont="1" applyFill="1" applyBorder="1" applyAlignment="1" applyProtection="1">
      <alignment horizontal="center"/>
    </xf>
    <xf numFmtId="0" fontId="7" fillId="6" borderId="0" xfId="2" applyFont="1" applyFill="1" applyBorder="1" applyProtection="1"/>
    <xf numFmtId="165" fontId="7" fillId="6" borderId="11" xfId="2" applyNumberFormat="1" applyFont="1" applyFill="1" applyBorder="1" applyAlignment="1" applyProtection="1">
      <alignment horizontal="center"/>
    </xf>
    <xf numFmtId="165" fontId="7" fillId="6" borderId="12" xfId="2" applyNumberFormat="1" applyFont="1" applyFill="1" applyBorder="1" applyAlignment="1" applyProtection="1">
      <alignment horizontal="center"/>
    </xf>
    <xf numFmtId="0" fontId="6" fillId="0" borderId="9" xfId="2" applyFont="1" applyBorder="1" applyAlignment="1" applyProtection="1">
      <alignment horizontal="center"/>
    </xf>
    <xf numFmtId="165" fontId="7" fillId="0" borderId="12" xfId="2" applyNumberFormat="1" applyFont="1" applyBorder="1" applyAlignment="1" applyProtection="1">
      <alignment horizontal="center"/>
    </xf>
    <xf numFmtId="0" fontId="7" fillId="6" borderId="10" xfId="2" applyFont="1" applyFill="1" applyBorder="1" applyProtection="1"/>
    <xf numFmtId="0" fontId="7" fillId="6" borderId="13" xfId="2" applyFont="1" applyFill="1" applyBorder="1" applyProtection="1"/>
    <xf numFmtId="165" fontId="7" fillId="0" borderId="16" xfId="2" applyNumberFormat="1" applyFont="1" applyBorder="1" applyAlignment="1" applyProtection="1">
      <alignment horizontal="center"/>
    </xf>
    <xf numFmtId="0" fontId="7" fillId="6" borderId="15" xfId="2" applyFont="1" applyFill="1" applyBorder="1" applyProtection="1"/>
    <xf numFmtId="165" fontId="7" fillId="6" borderId="15" xfId="2" applyNumberFormat="1" applyFont="1" applyFill="1" applyBorder="1" applyAlignment="1" applyProtection="1">
      <alignment horizontal="center"/>
    </xf>
    <xf numFmtId="165" fontId="7" fillId="6" borderId="16" xfId="2" applyNumberFormat="1" applyFont="1" applyFill="1" applyBorder="1" applyAlignment="1" applyProtection="1">
      <alignment horizontal="center"/>
    </xf>
    <xf numFmtId="0" fontId="6" fillId="9" borderId="17" xfId="2" applyFont="1" applyFill="1" applyBorder="1" applyAlignment="1" applyProtection="1">
      <alignment horizontal="center"/>
    </xf>
    <xf numFmtId="0" fontId="7" fillId="9" borderId="18" xfId="2" applyFont="1" applyFill="1" applyBorder="1" applyProtection="1"/>
    <xf numFmtId="165" fontId="7" fillId="9" borderId="18" xfId="2" applyNumberFormat="1" applyFont="1" applyFill="1" applyBorder="1" applyAlignment="1" applyProtection="1">
      <alignment horizontal="center"/>
    </xf>
    <xf numFmtId="165" fontId="7" fillId="9" borderId="19" xfId="2" applyNumberFormat="1" applyFont="1" applyFill="1" applyBorder="1" applyProtection="1"/>
    <xf numFmtId="0" fontId="6" fillId="4" borderId="2" xfId="2" applyFont="1" applyFill="1" applyBorder="1" applyAlignment="1" applyProtection="1">
      <alignment horizontal="center"/>
    </xf>
    <xf numFmtId="0" fontId="6" fillId="4" borderId="3" xfId="2" applyFont="1" applyFill="1" applyBorder="1" applyAlignment="1" applyProtection="1">
      <alignment horizontal="left"/>
    </xf>
    <xf numFmtId="165" fontId="7" fillId="4" borderId="3" xfId="2" applyNumberFormat="1" applyFont="1" applyFill="1" applyBorder="1" applyAlignment="1" applyProtection="1">
      <alignment horizontal="center"/>
    </xf>
    <xf numFmtId="165" fontId="7" fillId="5" borderId="4" xfId="2" applyNumberFormat="1" applyFont="1" applyFill="1" applyBorder="1" applyAlignment="1" applyProtection="1">
      <alignment horizontal="center"/>
    </xf>
    <xf numFmtId="0" fontId="6" fillId="6" borderId="20" xfId="2" applyFont="1" applyFill="1" applyBorder="1" applyAlignment="1" applyProtection="1">
      <alignment horizontal="center"/>
    </xf>
    <xf numFmtId="165" fontId="6" fillId="6" borderId="21" xfId="2" applyNumberFormat="1" applyFont="1" applyFill="1" applyBorder="1" applyAlignment="1" applyProtection="1">
      <alignment horizontal="center"/>
    </xf>
    <xf numFmtId="165" fontId="7" fillId="6" borderId="22" xfId="2" applyNumberFormat="1" applyFont="1" applyFill="1" applyBorder="1" applyAlignment="1" applyProtection="1">
      <alignment horizontal="center"/>
    </xf>
    <xf numFmtId="0" fontId="7" fillId="6" borderId="10" xfId="2" applyFont="1" applyFill="1" applyBorder="1" applyAlignment="1" applyProtection="1">
      <alignment horizontal="left"/>
    </xf>
    <xf numFmtId="165" fontId="7" fillId="10" borderId="10" xfId="2" applyNumberFormat="1" applyFont="1" applyFill="1" applyBorder="1" applyAlignment="1" applyProtection="1">
      <alignment horizontal="center"/>
    </xf>
    <xf numFmtId="165" fontId="7" fillId="6" borderId="21" xfId="2" applyNumberFormat="1" applyFont="1" applyFill="1" applyBorder="1" applyAlignment="1" applyProtection="1">
      <alignment horizontal="center"/>
    </xf>
    <xf numFmtId="0" fontId="7" fillId="6" borderId="10" xfId="2" applyFont="1" applyFill="1" applyBorder="1" applyAlignment="1" applyProtection="1">
      <alignment horizontal="right"/>
    </xf>
    <xf numFmtId="9" fontId="7" fillId="6" borderId="10" xfId="2" applyNumberFormat="1" applyFont="1" applyFill="1" applyBorder="1" applyProtection="1"/>
    <xf numFmtId="0" fontId="6" fillId="0" borderId="23" xfId="2" applyFont="1" applyBorder="1" applyAlignment="1" applyProtection="1">
      <alignment horizontal="center"/>
    </xf>
    <xf numFmtId="0" fontId="6" fillId="6" borderId="23" xfId="2" applyFont="1" applyFill="1" applyBorder="1" applyAlignment="1" applyProtection="1">
      <alignment horizontal="center"/>
    </xf>
    <xf numFmtId="0" fontId="6" fillId="0" borderId="17" xfId="2" applyFont="1" applyBorder="1" applyAlignment="1" applyProtection="1">
      <alignment horizontal="center"/>
    </xf>
    <xf numFmtId="165" fontId="7" fillId="6" borderId="24" xfId="2" applyNumberFormat="1" applyFont="1" applyFill="1" applyBorder="1" applyAlignment="1" applyProtection="1">
      <alignment horizontal="center"/>
    </xf>
    <xf numFmtId="165" fontId="7" fillId="6" borderId="19" xfId="2" applyNumberFormat="1" applyFont="1" applyFill="1" applyBorder="1" applyAlignment="1" applyProtection="1">
      <alignment horizontal="center"/>
    </xf>
    <xf numFmtId="0" fontId="6" fillId="9" borderId="25" xfId="2" applyFont="1" applyFill="1" applyBorder="1" applyAlignment="1" applyProtection="1">
      <alignment horizontal="center"/>
    </xf>
    <xf numFmtId="9" fontId="7" fillId="9" borderId="25" xfId="2" applyNumberFormat="1" applyFont="1" applyFill="1" applyBorder="1" applyProtection="1"/>
    <xf numFmtId="165" fontId="7" fillId="9" borderId="25" xfId="2" applyNumberFormat="1" applyFont="1" applyFill="1" applyBorder="1" applyAlignment="1" applyProtection="1">
      <alignment horizontal="center"/>
    </xf>
    <xf numFmtId="9" fontId="11" fillId="4" borderId="3" xfId="2" applyNumberFormat="1" applyFont="1" applyFill="1" applyBorder="1" applyProtection="1"/>
    <xf numFmtId="165" fontId="11" fillId="4" borderId="3" xfId="2" applyNumberFormat="1" applyFont="1" applyFill="1" applyBorder="1" applyAlignment="1" applyProtection="1">
      <alignment horizontal="center"/>
    </xf>
    <xf numFmtId="165" fontId="11" fillId="4" borderId="4" xfId="2" applyNumberFormat="1" applyFont="1" applyFill="1" applyBorder="1" applyAlignment="1" applyProtection="1">
      <alignment horizontal="center"/>
    </xf>
    <xf numFmtId="9" fontId="7" fillId="6" borderId="21" xfId="2" applyNumberFormat="1" applyFont="1" applyFill="1" applyBorder="1" applyProtection="1"/>
    <xf numFmtId="165" fontId="7" fillId="0" borderId="22" xfId="2" applyNumberFormat="1" applyFont="1" applyBorder="1" applyAlignment="1" applyProtection="1">
      <alignment horizontal="center"/>
    </xf>
    <xf numFmtId="0" fontId="6" fillId="9" borderId="9" xfId="2" applyFont="1" applyFill="1" applyBorder="1" applyAlignment="1" applyProtection="1">
      <alignment horizontal="center"/>
    </xf>
    <xf numFmtId="165" fontId="7" fillId="9" borderId="11" xfId="2" applyNumberFormat="1" applyFont="1" applyFill="1" applyBorder="1" applyAlignment="1" applyProtection="1">
      <alignment horizontal="center"/>
    </xf>
    <xf numFmtId="165" fontId="7" fillId="9" borderId="12" xfId="2" applyNumberFormat="1" applyFont="1" applyFill="1" applyBorder="1" applyAlignment="1" applyProtection="1">
      <alignment horizontal="center"/>
    </xf>
    <xf numFmtId="0" fontId="6" fillId="5" borderId="17" xfId="2" applyFont="1" applyFill="1" applyBorder="1" applyAlignment="1" applyProtection="1">
      <alignment horizontal="center"/>
    </xf>
    <xf numFmtId="0" fontId="2" fillId="5" borderId="18" xfId="2" applyFill="1" applyBorder="1" applyProtection="1"/>
    <xf numFmtId="165" fontId="7" fillId="5" borderId="24" xfId="2" applyNumberFormat="1" applyFont="1" applyFill="1" applyBorder="1" applyAlignment="1" applyProtection="1">
      <alignment horizontal="center"/>
    </xf>
    <xf numFmtId="165" fontId="7" fillId="11" borderId="19" xfId="2" applyNumberFormat="1" applyFont="1" applyFill="1" applyBorder="1" applyAlignment="1" applyProtection="1">
      <alignment horizontal="center"/>
    </xf>
    <xf numFmtId="0" fontId="9" fillId="5" borderId="26" xfId="2" applyFont="1" applyFill="1" applyBorder="1" applyAlignment="1" applyProtection="1">
      <alignment horizontal="center" vertical="center" wrapText="1"/>
    </xf>
    <xf numFmtId="0" fontId="6" fillId="5" borderId="27" xfId="2" applyFont="1" applyFill="1" applyBorder="1" applyAlignment="1" applyProtection="1">
      <alignment horizontal="center" vertical="center"/>
    </xf>
    <xf numFmtId="165" fontId="7" fillId="5" borderId="3" xfId="2" applyNumberFormat="1" applyFont="1" applyFill="1" applyBorder="1" applyAlignment="1" applyProtection="1">
      <alignment horizontal="center" vertical="center"/>
    </xf>
    <xf numFmtId="165" fontId="7" fillId="5" borderId="28" xfId="2" applyNumberFormat="1" applyFont="1" applyFill="1" applyBorder="1" applyAlignment="1" applyProtection="1">
      <alignment horizontal="center" vertical="center"/>
    </xf>
    <xf numFmtId="165" fontId="7" fillId="5" borderId="4" xfId="2" applyNumberFormat="1" applyFont="1" applyFill="1" applyBorder="1" applyAlignment="1" applyProtection="1">
      <alignment vertical="center"/>
    </xf>
    <xf numFmtId="0" fontId="7" fillId="6" borderId="21" xfId="2" applyFont="1" applyFill="1" applyBorder="1" applyProtection="1"/>
    <xf numFmtId="0" fontId="6" fillId="0" borderId="20" xfId="2" applyFont="1" applyBorder="1" applyAlignment="1" applyProtection="1">
      <alignment horizontal="center"/>
    </xf>
    <xf numFmtId="165" fontId="7" fillId="0" borderId="12" xfId="2" applyNumberFormat="1" applyFont="1" applyFill="1" applyBorder="1" applyAlignment="1" applyProtection="1">
      <alignment horizontal="center"/>
    </xf>
    <xf numFmtId="165" fontId="7" fillId="0" borderId="16" xfId="2" applyNumberFormat="1" applyFont="1" applyFill="1" applyBorder="1" applyAlignment="1" applyProtection="1">
      <alignment horizontal="center"/>
    </xf>
    <xf numFmtId="0" fontId="7" fillId="3" borderId="15" xfId="2" applyFont="1" applyFill="1" applyBorder="1" applyProtection="1"/>
    <xf numFmtId="0" fontId="6" fillId="5" borderId="29" xfId="2" applyFont="1" applyFill="1" applyBorder="1" applyAlignment="1" applyProtection="1">
      <alignment horizontal="center"/>
    </xf>
    <xf numFmtId="0" fontId="7" fillId="5" borderId="30" xfId="2" applyFont="1" applyFill="1" applyBorder="1" applyProtection="1"/>
    <xf numFmtId="165" fontId="7" fillId="11" borderId="31" xfId="2" applyNumberFormat="1" applyFont="1" applyFill="1" applyBorder="1" applyAlignment="1" applyProtection="1">
      <alignment horizontal="center"/>
    </xf>
    <xf numFmtId="0" fontId="12" fillId="5" borderId="2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center" vertical="center" wrapText="1"/>
    </xf>
    <xf numFmtId="165" fontId="7" fillId="5" borderId="3" xfId="2" applyNumberFormat="1" applyFont="1" applyFill="1" applyBorder="1" applyAlignment="1" applyProtection="1">
      <alignment horizontal="center" vertical="center" wrapText="1"/>
    </xf>
    <xf numFmtId="165" fontId="7" fillId="5" borderId="4" xfId="2" applyNumberFormat="1" applyFont="1" applyFill="1" applyBorder="1" applyAlignment="1" applyProtection="1">
      <alignment horizontal="center" vertical="center" wrapText="1"/>
    </xf>
    <xf numFmtId="0" fontId="7" fillId="6" borderId="21" xfId="2" applyFont="1" applyFill="1" applyBorder="1" applyAlignment="1" applyProtection="1">
      <alignment horizontal="left" wrapText="1"/>
    </xf>
    <xf numFmtId="0" fontId="6" fillId="6" borderId="9" xfId="2" applyFont="1" applyFill="1" applyBorder="1" applyAlignment="1" applyProtection="1">
      <alignment horizontal="center" wrapText="1"/>
    </xf>
    <xf numFmtId="0" fontId="7" fillId="6" borderId="10" xfId="2" applyFont="1" applyFill="1" applyBorder="1" applyAlignment="1" applyProtection="1">
      <alignment horizontal="left" wrapText="1"/>
    </xf>
    <xf numFmtId="165" fontId="7" fillId="6" borderId="10" xfId="2" applyNumberFormat="1" applyFont="1" applyFill="1" applyBorder="1" applyAlignment="1" applyProtection="1">
      <alignment horizontal="center" wrapText="1"/>
    </xf>
    <xf numFmtId="165" fontId="7" fillId="6" borderId="11" xfId="2" applyNumberFormat="1" applyFont="1" applyFill="1" applyBorder="1" applyAlignment="1" applyProtection="1">
      <alignment horizontal="center" wrapText="1"/>
    </xf>
    <xf numFmtId="165" fontId="7" fillId="6" borderId="12" xfId="2" applyNumberFormat="1" applyFont="1" applyFill="1" applyBorder="1" applyAlignment="1" applyProtection="1">
      <alignment horizontal="center" wrapText="1"/>
    </xf>
    <xf numFmtId="166" fontId="7" fillId="6" borderId="10" xfId="1" applyNumberFormat="1" applyFont="1" applyFill="1" applyBorder="1" applyProtection="1"/>
    <xf numFmtId="0" fontId="7" fillId="6" borderId="10" xfId="2" applyFont="1" applyFill="1" applyBorder="1" applyAlignment="1" applyProtection="1">
      <alignment horizontal="center"/>
    </xf>
    <xf numFmtId="0" fontId="7" fillId="6" borderId="12" xfId="2" applyFont="1" applyFill="1" applyBorder="1" applyProtection="1"/>
    <xf numFmtId="0" fontId="7" fillId="0" borderId="12" xfId="2" applyFont="1" applyBorder="1" applyProtection="1"/>
    <xf numFmtId="0" fontId="7" fillId="6" borderId="21" xfId="2" applyFont="1" applyFill="1" applyBorder="1" applyAlignment="1" applyProtection="1">
      <alignment horizontal="left"/>
    </xf>
    <xf numFmtId="0" fontId="6" fillId="7" borderId="20" xfId="2" applyFont="1" applyFill="1" applyBorder="1" applyAlignment="1" applyProtection="1">
      <alignment horizontal="center"/>
    </xf>
    <xf numFmtId="165" fontId="7" fillId="7" borderId="22" xfId="2" applyNumberFormat="1" applyFont="1" applyFill="1" applyBorder="1" applyAlignment="1" applyProtection="1">
      <alignment horizontal="center"/>
    </xf>
    <xf numFmtId="0" fontId="6" fillId="6" borderId="20" xfId="2" applyFont="1" applyFill="1" applyBorder="1" applyAlignment="1" applyProtection="1">
      <alignment horizontal="center" wrapText="1"/>
    </xf>
    <xf numFmtId="0" fontId="6" fillId="9" borderId="10" xfId="2" applyFont="1" applyFill="1" applyBorder="1" applyProtection="1"/>
    <xf numFmtId="0" fontId="6" fillId="5" borderId="32" xfId="2" applyFont="1" applyFill="1" applyBorder="1" applyAlignment="1" applyProtection="1">
      <alignment horizontal="center"/>
    </xf>
    <xf numFmtId="0" fontId="6" fillId="5" borderId="33" xfId="2" applyFont="1" applyFill="1" applyBorder="1" applyProtection="1"/>
    <xf numFmtId="165" fontId="7" fillId="5" borderId="34" xfId="2" applyNumberFormat="1" applyFont="1" applyFill="1" applyBorder="1" applyAlignment="1" applyProtection="1">
      <alignment horizontal="center"/>
    </xf>
    <xf numFmtId="0" fontId="12" fillId="4" borderId="26" xfId="2" applyFont="1" applyFill="1" applyBorder="1" applyAlignment="1" applyProtection="1">
      <alignment horizontal="center" wrapText="1"/>
    </xf>
    <xf numFmtId="0" fontId="6" fillId="4" borderId="27" xfId="2" applyFont="1" applyFill="1" applyBorder="1" applyAlignment="1" applyProtection="1">
      <alignment horizontal="center"/>
    </xf>
    <xf numFmtId="165" fontId="7" fillId="12" borderId="3" xfId="2" applyNumberFormat="1" applyFont="1" applyFill="1" applyBorder="1" applyAlignment="1" applyProtection="1">
      <alignment horizontal="center"/>
    </xf>
    <xf numFmtId="165" fontId="7" fillId="4" borderId="4" xfId="2" applyNumberFormat="1" applyFont="1" applyFill="1" applyBorder="1" applyAlignment="1" applyProtection="1">
      <alignment horizontal="center"/>
    </xf>
    <xf numFmtId="0" fontId="12" fillId="4" borderId="26" xfId="2" applyFont="1" applyFill="1" applyBorder="1" applyAlignment="1" applyProtection="1">
      <alignment horizontal="center"/>
    </xf>
    <xf numFmtId="0" fontId="11" fillId="4" borderId="27" xfId="2" applyFont="1" applyFill="1" applyBorder="1" applyAlignment="1" applyProtection="1">
      <alignment horizontal="center"/>
    </xf>
    <xf numFmtId="0" fontId="6" fillId="12" borderId="25" xfId="2" applyFont="1" applyFill="1" applyBorder="1" applyAlignment="1" applyProtection="1">
      <alignment horizontal="center"/>
    </xf>
    <xf numFmtId="0" fontId="11" fillId="12" borderId="25" xfId="2" applyFont="1" applyFill="1" applyBorder="1" applyAlignment="1" applyProtection="1">
      <alignment horizontal="center"/>
    </xf>
    <xf numFmtId="165" fontId="7" fillId="12" borderId="25" xfId="2" applyNumberFormat="1" applyFont="1" applyFill="1" applyBorder="1" applyAlignment="1" applyProtection="1">
      <alignment horizontal="center"/>
    </xf>
    <xf numFmtId="0" fontId="12" fillId="12" borderId="5" xfId="2" applyFont="1" applyFill="1" applyBorder="1" applyAlignment="1" applyProtection="1">
      <alignment horizontal="center"/>
    </xf>
    <xf numFmtId="0" fontId="11" fillId="12" borderId="6" xfId="2" applyFont="1" applyFill="1" applyBorder="1" applyAlignment="1" applyProtection="1">
      <alignment horizontal="center"/>
    </xf>
    <xf numFmtId="165" fontId="7" fillId="12" borderId="6" xfId="2" applyNumberFormat="1" applyFont="1" applyFill="1" applyBorder="1" applyAlignment="1" applyProtection="1">
      <alignment horizontal="center"/>
    </xf>
    <xf numFmtId="165" fontId="7" fillId="12" borderId="8" xfId="2" applyNumberFormat="1" applyFont="1" applyFill="1" applyBorder="1" applyAlignment="1" applyProtection="1">
      <alignment horizontal="center"/>
    </xf>
    <xf numFmtId="0" fontId="12" fillId="6" borderId="10" xfId="2" applyFont="1" applyFill="1" applyBorder="1" applyAlignment="1" applyProtection="1">
      <alignment horizontal="center"/>
    </xf>
    <xf numFmtId="0" fontId="12" fillId="0" borderId="9" xfId="2" applyFont="1" applyFill="1" applyBorder="1" applyAlignment="1" applyProtection="1">
      <alignment horizontal="center"/>
    </xf>
    <xf numFmtId="165" fontId="7" fillId="8" borderId="10" xfId="2" applyNumberFormat="1" applyFont="1" applyFill="1" applyBorder="1" applyAlignment="1" applyProtection="1">
      <alignment horizontal="center"/>
    </xf>
    <xf numFmtId="0" fontId="12" fillId="9" borderId="17" xfId="2" applyFont="1" applyFill="1" applyBorder="1" applyAlignment="1" applyProtection="1">
      <alignment horizontal="center"/>
    </xf>
    <xf numFmtId="0" fontId="11" fillId="9" borderId="18" xfId="2" applyFont="1" applyFill="1" applyBorder="1" applyAlignment="1" applyProtection="1">
      <alignment horizontal="center"/>
    </xf>
    <xf numFmtId="0" fontId="12" fillId="9" borderId="18" xfId="2" applyFont="1" applyFill="1" applyBorder="1" applyAlignment="1" applyProtection="1">
      <alignment horizontal="center"/>
    </xf>
    <xf numFmtId="0" fontId="6" fillId="12" borderId="5" xfId="2" applyFont="1" applyFill="1" applyBorder="1" applyAlignment="1" applyProtection="1">
      <alignment horizontal="center"/>
    </xf>
    <xf numFmtId="0" fontId="6" fillId="12" borderId="6" xfId="2" applyFont="1" applyFill="1" applyBorder="1" applyAlignment="1" applyProtection="1">
      <alignment horizontal="center"/>
    </xf>
    <xf numFmtId="0" fontId="6" fillId="9" borderId="23" xfId="2" applyFont="1" applyFill="1" applyBorder="1" applyAlignment="1" applyProtection="1">
      <alignment horizontal="center"/>
    </xf>
    <xf numFmtId="0" fontId="12" fillId="9" borderId="15" xfId="2" applyFont="1" applyFill="1" applyBorder="1" applyAlignment="1" applyProtection="1">
      <alignment horizontal="center"/>
    </xf>
    <xf numFmtId="165" fontId="7" fillId="9" borderId="15" xfId="2" applyNumberFormat="1" applyFont="1" applyFill="1" applyBorder="1" applyAlignment="1" applyProtection="1">
      <alignment horizontal="center"/>
    </xf>
    <xf numFmtId="0" fontId="12" fillId="12" borderId="2" xfId="2" applyFont="1" applyFill="1" applyBorder="1" applyAlignment="1" applyProtection="1">
      <alignment horizontal="center"/>
    </xf>
    <xf numFmtId="0" fontId="11" fillId="12" borderId="3" xfId="2" applyFont="1" applyFill="1" applyBorder="1" applyAlignment="1" applyProtection="1">
      <alignment horizontal="center"/>
    </xf>
    <xf numFmtId="165" fontId="7" fillId="9" borderId="4" xfId="2" applyNumberFormat="1" applyFont="1" applyFill="1" applyBorder="1" applyAlignment="1" applyProtection="1">
      <alignment horizontal="center"/>
    </xf>
    <xf numFmtId="0" fontId="6" fillId="4" borderId="35" xfId="2" applyFont="1" applyFill="1" applyBorder="1" applyAlignment="1" applyProtection="1">
      <alignment horizontal="center"/>
    </xf>
    <xf numFmtId="0" fontId="6" fillId="4" borderId="34" xfId="2" applyFont="1" applyFill="1" applyBorder="1" applyAlignment="1" applyProtection="1">
      <alignment wrapText="1"/>
    </xf>
    <xf numFmtId="165" fontId="7" fillId="4" borderId="34" xfId="2" applyNumberFormat="1" applyFont="1" applyFill="1" applyBorder="1" applyAlignment="1" applyProtection="1">
      <alignment horizontal="center"/>
    </xf>
    <xf numFmtId="165" fontId="7" fillId="10" borderId="34" xfId="2" applyNumberFormat="1" applyFont="1" applyFill="1" applyBorder="1" applyAlignment="1" applyProtection="1">
      <alignment horizontal="center"/>
    </xf>
    <xf numFmtId="165" fontId="7" fillId="4" borderId="31" xfId="2" applyNumberFormat="1" applyFont="1" applyFill="1" applyBorder="1" applyAlignment="1" applyProtection="1">
      <alignment horizontal="center"/>
    </xf>
    <xf numFmtId="165" fontId="7" fillId="10" borderId="7" xfId="2" applyNumberFormat="1" applyFont="1" applyFill="1" applyBorder="1" applyAlignment="1" applyProtection="1">
      <alignment horizontal="center"/>
    </xf>
    <xf numFmtId="165" fontId="7" fillId="10" borderId="12" xfId="2" applyNumberFormat="1" applyFont="1" applyFill="1" applyBorder="1" applyProtection="1"/>
    <xf numFmtId="165" fontId="7" fillId="6" borderId="12" xfId="2" applyNumberFormat="1" applyFont="1" applyFill="1" applyBorder="1" applyProtection="1"/>
    <xf numFmtId="0" fontId="6" fillId="0" borderId="9" xfId="2" applyFont="1" applyFill="1" applyBorder="1" applyAlignment="1" applyProtection="1">
      <alignment horizontal="center"/>
    </xf>
    <xf numFmtId="165" fontId="7" fillId="8" borderId="12" xfId="2" applyNumberFormat="1" applyFont="1" applyFill="1" applyBorder="1" applyAlignment="1" applyProtection="1">
      <alignment horizontal="center"/>
    </xf>
    <xf numFmtId="0" fontId="7" fillId="5" borderId="18" xfId="2" applyFont="1" applyFill="1" applyBorder="1" applyProtection="1"/>
    <xf numFmtId="165" fontId="7" fillId="9" borderId="19" xfId="2" applyNumberFormat="1" applyFont="1" applyFill="1" applyBorder="1" applyAlignment="1" applyProtection="1">
      <alignment horizontal="center"/>
    </xf>
    <xf numFmtId="0" fontId="6" fillId="4" borderId="2" xfId="2" applyFont="1" applyFill="1" applyBorder="1" applyAlignment="1" applyProtection="1">
      <alignment horizontal="center" vertical="center" wrapText="1"/>
    </xf>
    <xf numFmtId="0" fontId="6" fillId="4" borderId="3" xfId="2" applyFont="1" applyFill="1" applyBorder="1" applyAlignment="1" applyProtection="1">
      <alignment vertical="center" wrapText="1"/>
    </xf>
    <xf numFmtId="165" fontId="14" fillId="4" borderId="3" xfId="2" applyNumberFormat="1" applyFont="1" applyFill="1" applyBorder="1" applyAlignment="1" applyProtection="1">
      <alignment horizontal="center" vertical="center" wrapText="1"/>
    </xf>
    <xf numFmtId="165" fontId="7" fillId="10" borderId="3" xfId="2" applyNumberFormat="1" applyFont="1" applyFill="1" applyBorder="1" applyAlignment="1" applyProtection="1">
      <alignment horizontal="center" vertical="center"/>
    </xf>
    <xf numFmtId="165" fontId="7" fillId="4" borderId="4" xfId="2" applyNumberFormat="1" applyFont="1" applyFill="1" applyBorder="1" applyAlignment="1" applyProtection="1">
      <alignment horizontal="center" vertical="center"/>
    </xf>
    <xf numFmtId="165" fontId="7" fillId="10" borderId="6" xfId="2" applyNumberFormat="1" applyFont="1" applyFill="1" applyBorder="1" applyAlignment="1" applyProtection="1">
      <alignment horizontal="center"/>
    </xf>
    <xf numFmtId="0" fontId="6" fillId="0" borderId="23" xfId="2" applyFont="1" applyFill="1" applyBorder="1" applyAlignment="1" applyProtection="1">
      <alignment horizontal="center"/>
    </xf>
    <xf numFmtId="165" fontId="7" fillId="13" borderId="12" xfId="2" applyNumberFormat="1" applyFont="1" applyFill="1" applyBorder="1" applyAlignment="1" applyProtection="1">
      <alignment horizontal="center"/>
    </xf>
    <xf numFmtId="0" fontId="6" fillId="14" borderId="17" xfId="2" applyFont="1" applyFill="1" applyBorder="1" applyAlignment="1" applyProtection="1">
      <alignment horizontal="center"/>
    </xf>
    <xf numFmtId="0" fontId="2" fillId="14" borderId="34" xfId="2" applyFill="1" applyBorder="1" applyProtection="1"/>
    <xf numFmtId="165" fontId="2" fillId="14" borderId="18" xfId="2" applyNumberFormat="1" applyFill="1" applyBorder="1" applyProtection="1"/>
    <xf numFmtId="0" fontId="6" fillId="4" borderId="2" xfId="2" applyFont="1" applyFill="1" applyBorder="1" applyAlignment="1" applyProtection="1">
      <alignment horizontal="center" wrapText="1"/>
    </xf>
    <xf numFmtId="0" fontId="6" fillId="4" borderId="3" xfId="2" applyFont="1" applyFill="1" applyBorder="1" applyAlignment="1" applyProtection="1">
      <alignment wrapText="1"/>
    </xf>
    <xf numFmtId="165" fontId="14" fillId="4" borderId="3" xfId="2" applyNumberFormat="1" applyFont="1" applyFill="1" applyBorder="1" applyAlignment="1" applyProtection="1">
      <alignment horizontal="center" wrapText="1"/>
    </xf>
    <xf numFmtId="165" fontId="7" fillId="10" borderId="3" xfId="2" applyNumberFormat="1" applyFont="1" applyFill="1" applyBorder="1" applyAlignment="1" applyProtection="1">
      <alignment horizontal="center"/>
    </xf>
    <xf numFmtId="0" fontId="6" fillId="5" borderId="36" xfId="2" applyFont="1" applyFill="1" applyBorder="1" applyAlignment="1" applyProtection="1">
      <alignment horizontal="center"/>
    </xf>
    <xf numFmtId="0" fontId="2" fillId="5" borderId="37" xfId="2" applyFill="1" applyBorder="1" applyProtection="1"/>
    <xf numFmtId="165" fontId="2" fillId="5" borderId="38" xfId="2" applyNumberFormat="1" applyFill="1" applyBorder="1" applyProtection="1"/>
    <xf numFmtId="165" fontId="7" fillId="5" borderId="10" xfId="2" applyNumberFormat="1" applyFont="1" applyFill="1" applyBorder="1" applyAlignment="1" applyProtection="1">
      <alignment horizontal="center"/>
    </xf>
    <xf numFmtId="165" fontId="7" fillId="15" borderId="12" xfId="2" applyNumberFormat="1" applyFont="1" applyFill="1" applyBorder="1" applyProtection="1"/>
    <xf numFmtId="0" fontId="6" fillId="5" borderId="18" xfId="2" applyFont="1" applyFill="1" applyBorder="1" applyProtection="1"/>
    <xf numFmtId="165" fontId="7" fillId="5" borderId="19" xfId="2" applyNumberFormat="1" applyFont="1" applyFill="1" applyBorder="1" applyProtection="1"/>
    <xf numFmtId="0" fontId="6" fillId="14" borderId="5" xfId="2" applyFont="1" applyFill="1" applyBorder="1" applyAlignment="1" applyProtection="1">
      <alignment horizontal="center" wrapText="1"/>
    </xf>
    <xf numFmtId="0" fontId="6" fillId="14" borderId="6" xfId="2" applyFont="1" applyFill="1" applyBorder="1" applyAlignment="1" applyProtection="1">
      <alignment wrapText="1"/>
    </xf>
    <xf numFmtId="165" fontId="14" fillId="14" borderId="6" xfId="2" applyNumberFormat="1" applyFont="1" applyFill="1" applyBorder="1" applyAlignment="1" applyProtection="1">
      <alignment horizontal="center" wrapText="1"/>
    </xf>
    <xf numFmtId="165" fontId="7" fillId="14" borderId="6" xfId="2" applyNumberFormat="1" applyFont="1" applyFill="1" applyBorder="1" applyAlignment="1" applyProtection="1">
      <alignment horizontal="center"/>
    </xf>
    <xf numFmtId="165" fontId="7" fillId="14" borderId="8" xfId="2" applyNumberFormat="1" applyFont="1" applyFill="1" applyBorder="1" applyAlignment="1" applyProtection="1">
      <alignment horizontal="center"/>
    </xf>
    <xf numFmtId="0" fontId="6" fillId="6" borderId="21" xfId="2" applyFont="1" applyFill="1" applyBorder="1" applyProtection="1"/>
    <xf numFmtId="165" fontId="7" fillId="10" borderId="39" xfId="2" applyNumberFormat="1" applyFont="1" applyFill="1" applyBorder="1" applyAlignment="1" applyProtection="1">
      <alignment horizontal="center"/>
    </xf>
    <xf numFmtId="0" fontId="6" fillId="6" borderId="15" xfId="2" applyFont="1" applyFill="1" applyBorder="1" applyProtection="1"/>
    <xf numFmtId="165" fontId="7" fillId="6" borderId="39" xfId="2" applyNumberFormat="1" applyFont="1" applyFill="1" applyBorder="1" applyAlignment="1" applyProtection="1">
      <alignment horizontal="center"/>
    </xf>
    <xf numFmtId="165" fontId="7" fillId="7" borderId="12" xfId="2" applyNumberFormat="1" applyFont="1" applyFill="1" applyBorder="1" applyProtection="1"/>
    <xf numFmtId="0" fontId="2" fillId="5" borderId="38" xfId="2" applyFill="1" applyBorder="1" applyProtection="1"/>
    <xf numFmtId="0" fontId="6" fillId="14" borderId="2" xfId="2" applyFont="1" applyFill="1" applyBorder="1" applyAlignment="1" applyProtection="1">
      <alignment horizontal="center"/>
    </xf>
    <xf numFmtId="0" fontId="6" fillId="14" borderId="3" xfId="2" applyFont="1" applyFill="1" applyBorder="1" applyAlignment="1" applyProtection="1">
      <alignment wrapText="1"/>
    </xf>
    <xf numFmtId="165" fontId="14" fillId="14" borderId="3" xfId="2" applyNumberFormat="1" applyFont="1" applyFill="1" applyBorder="1" applyAlignment="1" applyProtection="1">
      <alignment horizontal="center" wrapText="1"/>
    </xf>
    <xf numFmtId="165" fontId="7" fillId="14" borderId="3" xfId="2" applyNumberFormat="1" applyFont="1" applyFill="1" applyBorder="1" applyAlignment="1" applyProtection="1">
      <alignment horizontal="center"/>
    </xf>
    <xf numFmtId="165" fontId="7" fillId="14" borderId="4" xfId="2" applyNumberFormat="1" applyFont="1" applyFill="1" applyBorder="1" applyAlignment="1" applyProtection="1">
      <alignment horizontal="center"/>
    </xf>
    <xf numFmtId="165" fontId="7" fillId="6" borderId="8" xfId="2" applyNumberFormat="1" applyFont="1" applyFill="1" applyBorder="1" applyProtection="1"/>
    <xf numFmtId="0" fontId="6" fillId="5" borderId="9" xfId="2" applyFont="1" applyFill="1" applyBorder="1" applyAlignment="1" applyProtection="1">
      <alignment horizontal="center"/>
    </xf>
    <xf numFmtId="0" fontId="7" fillId="5" borderId="10" xfId="2" applyFont="1" applyFill="1" applyBorder="1" applyProtection="1"/>
    <xf numFmtId="165" fontId="7" fillId="5" borderId="19" xfId="2" applyNumberFormat="1" applyFont="1" applyFill="1" applyBorder="1" applyAlignment="1" applyProtection="1">
      <alignment horizontal="center"/>
    </xf>
    <xf numFmtId="0" fontId="6" fillId="5" borderId="25" xfId="2" applyFont="1" applyFill="1" applyBorder="1" applyAlignment="1" applyProtection="1">
      <alignment horizontal="center"/>
    </xf>
    <xf numFmtId="0" fontId="2" fillId="5" borderId="25" xfId="2" applyFill="1" applyBorder="1" applyProtection="1"/>
    <xf numFmtId="165" fontId="7" fillId="4" borderId="25" xfId="2" applyNumberFormat="1" applyFont="1" applyFill="1" applyBorder="1" applyAlignment="1" applyProtection="1">
      <alignment horizontal="center"/>
    </xf>
    <xf numFmtId="165" fontId="7" fillId="11" borderId="25" xfId="2" applyNumberFormat="1" applyFont="1" applyFill="1" applyBorder="1" applyAlignment="1" applyProtection="1">
      <alignment horizontal="center"/>
    </xf>
    <xf numFmtId="0" fontId="6" fillId="16" borderId="26" xfId="2" applyFont="1" applyFill="1" applyBorder="1" applyAlignment="1" applyProtection="1">
      <alignment horizontal="center"/>
    </xf>
    <xf numFmtId="0" fontId="7" fillId="16" borderId="27" xfId="2" applyFont="1" applyFill="1" applyBorder="1" applyProtection="1"/>
    <xf numFmtId="165" fontId="7" fillId="16" borderId="27" xfId="2" applyNumberFormat="1" applyFont="1" applyFill="1" applyBorder="1" applyAlignment="1" applyProtection="1">
      <alignment horizontal="center"/>
    </xf>
    <xf numFmtId="0" fontId="7" fillId="16" borderId="27" xfId="2" applyFont="1" applyFill="1" applyBorder="1" applyAlignment="1" applyProtection="1">
      <alignment horizontal="center"/>
    </xf>
    <xf numFmtId="165" fontId="7" fillId="16" borderId="1" xfId="2" applyNumberFormat="1" applyFont="1" applyFill="1" applyBorder="1" applyAlignment="1" applyProtection="1">
      <alignment horizontal="center"/>
    </xf>
    <xf numFmtId="0" fontId="2" fillId="0" borderId="0" xfId="2" applyAlignment="1" applyProtection="1">
      <alignment horizontal="center"/>
    </xf>
    <xf numFmtId="0" fontId="7" fillId="0" borderId="0" xfId="2" applyFont="1" applyAlignment="1" applyProtection="1">
      <alignment wrapText="1"/>
    </xf>
    <xf numFmtId="0" fontId="2" fillId="0" borderId="0" xfId="2" applyAlignment="1" applyProtection="1">
      <alignment wrapText="1"/>
    </xf>
    <xf numFmtId="0" fontId="7" fillId="7" borderId="0" xfId="2" applyFont="1" applyFill="1" applyBorder="1" applyProtection="1"/>
    <xf numFmtId="0" fontId="2" fillId="7" borderId="0" xfId="2" applyFill="1" applyProtection="1"/>
    <xf numFmtId="0" fontId="7" fillId="0" borderId="0" xfId="2" applyFont="1" applyBorder="1" applyProtection="1"/>
    <xf numFmtId="0" fontId="7" fillId="0" borderId="15" xfId="2" applyFont="1" applyBorder="1" applyAlignment="1" applyProtection="1">
      <alignment horizontal="left"/>
      <protection locked="0"/>
    </xf>
    <xf numFmtId="0" fontId="3" fillId="0" borderId="0" xfId="2" applyFont="1" applyBorder="1" applyAlignment="1" applyProtection="1">
      <alignment horizontal="center" wrapText="1"/>
    </xf>
    <xf numFmtId="0" fontId="5" fillId="0" borderId="0" xfId="2" applyFont="1" applyBorder="1" applyAlignment="1" applyProtection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9"/>
  <sheetViews>
    <sheetView showZeros="0" tabSelected="1" zoomScale="90" zoomScaleNormal="90" workbookViewId="0">
      <selection activeCell="A10" sqref="A10"/>
    </sheetView>
  </sheetViews>
  <sheetFormatPr baseColWidth="10" defaultRowHeight="13.2" x14ac:dyDescent="0.25"/>
  <cols>
    <col min="1" max="1" width="16.6640625" style="52" bestFit="1" customWidth="1"/>
    <col min="2" max="2" width="90.5546875" style="27" customWidth="1"/>
    <col min="3" max="3" width="8.44140625" style="27" customWidth="1"/>
    <col min="4" max="4" width="6.5546875" style="243" customWidth="1"/>
    <col min="5" max="5" width="8.109375" style="27" customWidth="1"/>
    <col min="6" max="7" width="6.88671875" style="1" customWidth="1"/>
    <col min="8" max="256" width="11.44140625" style="1"/>
    <col min="257" max="257" width="9.44140625" style="1" customWidth="1"/>
    <col min="258" max="258" width="90.5546875" style="1" customWidth="1"/>
    <col min="259" max="259" width="7.6640625" style="1" customWidth="1"/>
    <col min="260" max="260" width="6" style="1" customWidth="1"/>
    <col min="261" max="261" width="8.109375" style="1" customWidth="1"/>
    <col min="262" max="263" width="6.88671875" style="1" customWidth="1"/>
    <col min="264" max="512" width="11.44140625" style="1"/>
    <col min="513" max="513" width="9.44140625" style="1" customWidth="1"/>
    <col min="514" max="514" width="90.5546875" style="1" customWidth="1"/>
    <col min="515" max="515" width="7.6640625" style="1" customWidth="1"/>
    <col min="516" max="516" width="6" style="1" customWidth="1"/>
    <col min="517" max="517" width="8.109375" style="1" customWidth="1"/>
    <col min="518" max="519" width="6.88671875" style="1" customWidth="1"/>
    <col min="520" max="768" width="11.44140625" style="1"/>
    <col min="769" max="769" width="9.44140625" style="1" customWidth="1"/>
    <col min="770" max="770" width="90.5546875" style="1" customWidth="1"/>
    <col min="771" max="771" width="7.6640625" style="1" customWidth="1"/>
    <col min="772" max="772" width="6" style="1" customWidth="1"/>
    <col min="773" max="773" width="8.109375" style="1" customWidth="1"/>
    <col min="774" max="775" width="6.88671875" style="1" customWidth="1"/>
    <col min="776" max="1024" width="11.44140625" style="1"/>
    <col min="1025" max="1025" width="9.44140625" style="1" customWidth="1"/>
    <col min="1026" max="1026" width="90.5546875" style="1" customWidth="1"/>
    <col min="1027" max="1027" width="7.6640625" style="1" customWidth="1"/>
    <col min="1028" max="1028" width="6" style="1" customWidth="1"/>
    <col min="1029" max="1029" width="8.109375" style="1" customWidth="1"/>
    <col min="1030" max="1031" width="6.88671875" style="1" customWidth="1"/>
    <col min="1032" max="1280" width="11.44140625" style="1"/>
    <col min="1281" max="1281" width="9.44140625" style="1" customWidth="1"/>
    <col min="1282" max="1282" width="90.5546875" style="1" customWidth="1"/>
    <col min="1283" max="1283" width="7.6640625" style="1" customWidth="1"/>
    <col min="1284" max="1284" width="6" style="1" customWidth="1"/>
    <col min="1285" max="1285" width="8.109375" style="1" customWidth="1"/>
    <col min="1286" max="1287" width="6.88671875" style="1" customWidth="1"/>
    <col min="1288" max="1536" width="11.44140625" style="1"/>
    <col min="1537" max="1537" width="9.44140625" style="1" customWidth="1"/>
    <col min="1538" max="1538" width="90.5546875" style="1" customWidth="1"/>
    <col min="1539" max="1539" width="7.6640625" style="1" customWidth="1"/>
    <col min="1540" max="1540" width="6" style="1" customWidth="1"/>
    <col min="1541" max="1541" width="8.109375" style="1" customWidth="1"/>
    <col min="1542" max="1543" width="6.88671875" style="1" customWidth="1"/>
    <col min="1544" max="1792" width="11.44140625" style="1"/>
    <col min="1793" max="1793" width="9.44140625" style="1" customWidth="1"/>
    <col min="1794" max="1794" width="90.5546875" style="1" customWidth="1"/>
    <col min="1795" max="1795" width="7.6640625" style="1" customWidth="1"/>
    <col min="1796" max="1796" width="6" style="1" customWidth="1"/>
    <col min="1797" max="1797" width="8.109375" style="1" customWidth="1"/>
    <col min="1798" max="1799" width="6.88671875" style="1" customWidth="1"/>
    <col min="1800" max="2048" width="11.44140625" style="1"/>
    <col min="2049" max="2049" width="9.44140625" style="1" customWidth="1"/>
    <col min="2050" max="2050" width="90.5546875" style="1" customWidth="1"/>
    <col min="2051" max="2051" width="7.6640625" style="1" customWidth="1"/>
    <col min="2052" max="2052" width="6" style="1" customWidth="1"/>
    <col min="2053" max="2053" width="8.109375" style="1" customWidth="1"/>
    <col min="2054" max="2055" width="6.88671875" style="1" customWidth="1"/>
    <col min="2056" max="2304" width="11.44140625" style="1"/>
    <col min="2305" max="2305" width="9.44140625" style="1" customWidth="1"/>
    <col min="2306" max="2306" width="90.5546875" style="1" customWidth="1"/>
    <col min="2307" max="2307" width="7.6640625" style="1" customWidth="1"/>
    <col min="2308" max="2308" width="6" style="1" customWidth="1"/>
    <col min="2309" max="2309" width="8.109375" style="1" customWidth="1"/>
    <col min="2310" max="2311" width="6.88671875" style="1" customWidth="1"/>
    <col min="2312" max="2560" width="11.44140625" style="1"/>
    <col min="2561" max="2561" width="9.44140625" style="1" customWidth="1"/>
    <col min="2562" max="2562" width="90.5546875" style="1" customWidth="1"/>
    <col min="2563" max="2563" width="7.6640625" style="1" customWidth="1"/>
    <col min="2564" max="2564" width="6" style="1" customWidth="1"/>
    <col min="2565" max="2565" width="8.109375" style="1" customWidth="1"/>
    <col min="2566" max="2567" width="6.88671875" style="1" customWidth="1"/>
    <col min="2568" max="2816" width="11.44140625" style="1"/>
    <col min="2817" max="2817" width="9.44140625" style="1" customWidth="1"/>
    <col min="2818" max="2818" width="90.5546875" style="1" customWidth="1"/>
    <col min="2819" max="2819" width="7.6640625" style="1" customWidth="1"/>
    <col min="2820" max="2820" width="6" style="1" customWidth="1"/>
    <col min="2821" max="2821" width="8.109375" style="1" customWidth="1"/>
    <col min="2822" max="2823" width="6.88671875" style="1" customWidth="1"/>
    <col min="2824" max="3072" width="11.44140625" style="1"/>
    <col min="3073" max="3073" width="9.44140625" style="1" customWidth="1"/>
    <col min="3074" max="3074" width="90.5546875" style="1" customWidth="1"/>
    <col min="3075" max="3075" width="7.6640625" style="1" customWidth="1"/>
    <col min="3076" max="3076" width="6" style="1" customWidth="1"/>
    <col min="3077" max="3077" width="8.109375" style="1" customWidth="1"/>
    <col min="3078" max="3079" width="6.88671875" style="1" customWidth="1"/>
    <col min="3080" max="3328" width="11.44140625" style="1"/>
    <col min="3329" max="3329" width="9.44140625" style="1" customWidth="1"/>
    <col min="3330" max="3330" width="90.5546875" style="1" customWidth="1"/>
    <col min="3331" max="3331" width="7.6640625" style="1" customWidth="1"/>
    <col min="3332" max="3332" width="6" style="1" customWidth="1"/>
    <col min="3333" max="3333" width="8.109375" style="1" customWidth="1"/>
    <col min="3334" max="3335" width="6.88671875" style="1" customWidth="1"/>
    <col min="3336" max="3584" width="11.44140625" style="1"/>
    <col min="3585" max="3585" width="9.44140625" style="1" customWidth="1"/>
    <col min="3586" max="3586" width="90.5546875" style="1" customWidth="1"/>
    <col min="3587" max="3587" width="7.6640625" style="1" customWidth="1"/>
    <col min="3588" max="3588" width="6" style="1" customWidth="1"/>
    <col min="3589" max="3589" width="8.109375" style="1" customWidth="1"/>
    <col min="3590" max="3591" width="6.88671875" style="1" customWidth="1"/>
    <col min="3592" max="3840" width="11.44140625" style="1"/>
    <col min="3841" max="3841" width="9.44140625" style="1" customWidth="1"/>
    <col min="3842" max="3842" width="90.5546875" style="1" customWidth="1"/>
    <col min="3843" max="3843" width="7.6640625" style="1" customWidth="1"/>
    <col min="3844" max="3844" width="6" style="1" customWidth="1"/>
    <col min="3845" max="3845" width="8.109375" style="1" customWidth="1"/>
    <col min="3846" max="3847" width="6.88671875" style="1" customWidth="1"/>
    <col min="3848" max="4096" width="11.44140625" style="1"/>
    <col min="4097" max="4097" width="9.44140625" style="1" customWidth="1"/>
    <col min="4098" max="4098" width="90.5546875" style="1" customWidth="1"/>
    <col min="4099" max="4099" width="7.6640625" style="1" customWidth="1"/>
    <col min="4100" max="4100" width="6" style="1" customWidth="1"/>
    <col min="4101" max="4101" width="8.109375" style="1" customWidth="1"/>
    <col min="4102" max="4103" width="6.88671875" style="1" customWidth="1"/>
    <col min="4104" max="4352" width="11.44140625" style="1"/>
    <col min="4353" max="4353" width="9.44140625" style="1" customWidth="1"/>
    <col min="4354" max="4354" width="90.5546875" style="1" customWidth="1"/>
    <col min="4355" max="4355" width="7.6640625" style="1" customWidth="1"/>
    <col min="4356" max="4356" width="6" style="1" customWidth="1"/>
    <col min="4357" max="4357" width="8.109375" style="1" customWidth="1"/>
    <col min="4358" max="4359" width="6.88671875" style="1" customWidth="1"/>
    <col min="4360" max="4608" width="11.44140625" style="1"/>
    <col min="4609" max="4609" width="9.44140625" style="1" customWidth="1"/>
    <col min="4610" max="4610" width="90.5546875" style="1" customWidth="1"/>
    <col min="4611" max="4611" width="7.6640625" style="1" customWidth="1"/>
    <col min="4612" max="4612" width="6" style="1" customWidth="1"/>
    <col min="4613" max="4613" width="8.109375" style="1" customWidth="1"/>
    <col min="4614" max="4615" width="6.88671875" style="1" customWidth="1"/>
    <col min="4616" max="4864" width="11.44140625" style="1"/>
    <col min="4865" max="4865" width="9.44140625" style="1" customWidth="1"/>
    <col min="4866" max="4866" width="90.5546875" style="1" customWidth="1"/>
    <col min="4867" max="4867" width="7.6640625" style="1" customWidth="1"/>
    <col min="4868" max="4868" width="6" style="1" customWidth="1"/>
    <col min="4869" max="4869" width="8.109375" style="1" customWidth="1"/>
    <col min="4870" max="4871" width="6.88671875" style="1" customWidth="1"/>
    <col min="4872" max="5120" width="11.44140625" style="1"/>
    <col min="5121" max="5121" width="9.44140625" style="1" customWidth="1"/>
    <col min="5122" max="5122" width="90.5546875" style="1" customWidth="1"/>
    <col min="5123" max="5123" width="7.6640625" style="1" customWidth="1"/>
    <col min="5124" max="5124" width="6" style="1" customWidth="1"/>
    <col min="5125" max="5125" width="8.109375" style="1" customWidth="1"/>
    <col min="5126" max="5127" width="6.88671875" style="1" customWidth="1"/>
    <col min="5128" max="5376" width="11.44140625" style="1"/>
    <col min="5377" max="5377" width="9.44140625" style="1" customWidth="1"/>
    <col min="5378" max="5378" width="90.5546875" style="1" customWidth="1"/>
    <col min="5379" max="5379" width="7.6640625" style="1" customWidth="1"/>
    <col min="5380" max="5380" width="6" style="1" customWidth="1"/>
    <col min="5381" max="5381" width="8.109375" style="1" customWidth="1"/>
    <col min="5382" max="5383" width="6.88671875" style="1" customWidth="1"/>
    <col min="5384" max="5632" width="11.44140625" style="1"/>
    <col min="5633" max="5633" width="9.44140625" style="1" customWidth="1"/>
    <col min="5634" max="5634" width="90.5546875" style="1" customWidth="1"/>
    <col min="5635" max="5635" width="7.6640625" style="1" customWidth="1"/>
    <col min="5636" max="5636" width="6" style="1" customWidth="1"/>
    <col min="5637" max="5637" width="8.109375" style="1" customWidth="1"/>
    <col min="5638" max="5639" width="6.88671875" style="1" customWidth="1"/>
    <col min="5640" max="5888" width="11.44140625" style="1"/>
    <col min="5889" max="5889" width="9.44140625" style="1" customWidth="1"/>
    <col min="5890" max="5890" width="90.5546875" style="1" customWidth="1"/>
    <col min="5891" max="5891" width="7.6640625" style="1" customWidth="1"/>
    <col min="5892" max="5892" width="6" style="1" customWidth="1"/>
    <col min="5893" max="5893" width="8.109375" style="1" customWidth="1"/>
    <col min="5894" max="5895" width="6.88671875" style="1" customWidth="1"/>
    <col min="5896" max="6144" width="11.44140625" style="1"/>
    <col min="6145" max="6145" width="9.44140625" style="1" customWidth="1"/>
    <col min="6146" max="6146" width="90.5546875" style="1" customWidth="1"/>
    <col min="6147" max="6147" width="7.6640625" style="1" customWidth="1"/>
    <col min="6148" max="6148" width="6" style="1" customWidth="1"/>
    <col min="6149" max="6149" width="8.109375" style="1" customWidth="1"/>
    <col min="6150" max="6151" width="6.88671875" style="1" customWidth="1"/>
    <col min="6152" max="6400" width="11.44140625" style="1"/>
    <col min="6401" max="6401" width="9.44140625" style="1" customWidth="1"/>
    <col min="6402" max="6402" width="90.5546875" style="1" customWidth="1"/>
    <col min="6403" max="6403" width="7.6640625" style="1" customWidth="1"/>
    <col min="6404" max="6404" width="6" style="1" customWidth="1"/>
    <col min="6405" max="6405" width="8.109375" style="1" customWidth="1"/>
    <col min="6406" max="6407" width="6.88671875" style="1" customWidth="1"/>
    <col min="6408" max="6656" width="11.44140625" style="1"/>
    <col min="6657" max="6657" width="9.44140625" style="1" customWidth="1"/>
    <col min="6658" max="6658" width="90.5546875" style="1" customWidth="1"/>
    <col min="6659" max="6659" width="7.6640625" style="1" customWidth="1"/>
    <col min="6660" max="6660" width="6" style="1" customWidth="1"/>
    <col min="6661" max="6661" width="8.109375" style="1" customWidth="1"/>
    <col min="6662" max="6663" width="6.88671875" style="1" customWidth="1"/>
    <col min="6664" max="6912" width="11.44140625" style="1"/>
    <col min="6913" max="6913" width="9.44140625" style="1" customWidth="1"/>
    <col min="6914" max="6914" width="90.5546875" style="1" customWidth="1"/>
    <col min="6915" max="6915" width="7.6640625" style="1" customWidth="1"/>
    <col min="6916" max="6916" width="6" style="1" customWidth="1"/>
    <col min="6917" max="6917" width="8.109375" style="1" customWidth="1"/>
    <col min="6918" max="6919" width="6.88671875" style="1" customWidth="1"/>
    <col min="6920" max="7168" width="11.44140625" style="1"/>
    <col min="7169" max="7169" width="9.44140625" style="1" customWidth="1"/>
    <col min="7170" max="7170" width="90.5546875" style="1" customWidth="1"/>
    <col min="7171" max="7171" width="7.6640625" style="1" customWidth="1"/>
    <col min="7172" max="7172" width="6" style="1" customWidth="1"/>
    <col min="7173" max="7173" width="8.109375" style="1" customWidth="1"/>
    <col min="7174" max="7175" width="6.88671875" style="1" customWidth="1"/>
    <col min="7176" max="7424" width="11.44140625" style="1"/>
    <col min="7425" max="7425" width="9.44140625" style="1" customWidth="1"/>
    <col min="7426" max="7426" width="90.5546875" style="1" customWidth="1"/>
    <col min="7427" max="7427" width="7.6640625" style="1" customWidth="1"/>
    <col min="7428" max="7428" width="6" style="1" customWidth="1"/>
    <col min="7429" max="7429" width="8.109375" style="1" customWidth="1"/>
    <col min="7430" max="7431" width="6.88671875" style="1" customWidth="1"/>
    <col min="7432" max="7680" width="11.44140625" style="1"/>
    <col min="7681" max="7681" width="9.44140625" style="1" customWidth="1"/>
    <col min="7682" max="7682" width="90.5546875" style="1" customWidth="1"/>
    <col min="7683" max="7683" width="7.6640625" style="1" customWidth="1"/>
    <col min="7684" max="7684" width="6" style="1" customWidth="1"/>
    <col min="7685" max="7685" width="8.109375" style="1" customWidth="1"/>
    <col min="7686" max="7687" width="6.88671875" style="1" customWidth="1"/>
    <col min="7688" max="7936" width="11.44140625" style="1"/>
    <col min="7937" max="7937" width="9.44140625" style="1" customWidth="1"/>
    <col min="7938" max="7938" width="90.5546875" style="1" customWidth="1"/>
    <col min="7939" max="7939" width="7.6640625" style="1" customWidth="1"/>
    <col min="7940" max="7940" width="6" style="1" customWidth="1"/>
    <col min="7941" max="7941" width="8.109375" style="1" customWidth="1"/>
    <col min="7942" max="7943" width="6.88671875" style="1" customWidth="1"/>
    <col min="7944" max="8192" width="11.44140625" style="1"/>
    <col min="8193" max="8193" width="9.44140625" style="1" customWidth="1"/>
    <col min="8194" max="8194" width="90.5546875" style="1" customWidth="1"/>
    <col min="8195" max="8195" width="7.6640625" style="1" customWidth="1"/>
    <col min="8196" max="8196" width="6" style="1" customWidth="1"/>
    <col min="8197" max="8197" width="8.109375" style="1" customWidth="1"/>
    <col min="8198" max="8199" width="6.88671875" style="1" customWidth="1"/>
    <col min="8200" max="8448" width="11.44140625" style="1"/>
    <col min="8449" max="8449" width="9.44140625" style="1" customWidth="1"/>
    <col min="8450" max="8450" width="90.5546875" style="1" customWidth="1"/>
    <col min="8451" max="8451" width="7.6640625" style="1" customWidth="1"/>
    <col min="8452" max="8452" width="6" style="1" customWidth="1"/>
    <col min="8453" max="8453" width="8.109375" style="1" customWidth="1"/>
    <col min="8454" max="8455" width="6.88671875" style="1" customWidth="1"/>
    <col min="8456" max="8704" width="11.44140625" style="1"/>
    <col min="8705" max="8705" width="9.44140625" style="1" customWidth="1"/>
    <col min="8706" max="8706" width="90.5546875" style="1" customWidth="1"/>
    <col min="8707" max="8707" width="7.6640625" style="1" customWidth="1"/>
    <col min="8708" max="8708" width="6" style="1" customWidth="1"/>
    <col min="8709" max="8709" width="8.109375" style="1" customWidth="1"/>
    <col min="8710" max="8711" width="6.88671875" style="1" customWidth="1"/>
    <col min="8712" max="8960" width="11.44140625" style="1"/>
    <col min="8961" max="8961" width="9.44140625" style="1" customWidth="1"/>
    <col min="8962" max="8962" width="90.5546875" style="1" customWidth="1"/>
    <col min="8963" max="8963" width="7.6640625" style="1" customWidth="1"/>
    <col min="8964" max="8964" width="6" style="1" customWidth="1"/>
    <col min="8965" max="8965" width="8.109375" style="1" customWidth="1"/>
    <col min="8966" max="8967" width="6.88671875" style="1" customWidth="1"/>
    <col min="8968" max="9216" width="11.44140625" style="1"/>
    <col min="9217" max="9217" width="9.44140625" style="1" customWidth="1"/>
    <col min="9218" max="9218" width="90.5546875" style="1" customWidth="1"/>
    <col min="9219" max="9219" width="7.6640625" style="1" customWidth="1"/>
    <col min="9220" max="9220" width="6" style="1" customWidth="1"/>
    <col min="9221" max="9221" width="8.109375" style="1" customWidth="1"/>
    <col min="9222" max="9223" width="6.88671875" style="1" customWidth="1"/>
    <col min="9224" max="9472" width="11.44140625" style="1"/>
    <col min="9473" max="9473" width="9.44140625" style="1" customWidth="1"/>
    <col min="9474" max="9474" width="90.5546875" style="1" customWidth="1"/>
    <col min="9475" max="9475" width="7.6640625" style="1" customWidth="1"/>
    <col min="9476" max="9476" width="6" style="1" customWidth="1"/>
    <col min="9477" max="9477" width="8.109375" style="1" customWidth="1"/>
    <col min="9478" max="9479" width="6.88671875" style="1" customWidth="1"/>
    <col min="9480" max="9728" width="11.44140625" style="1"/>
    <col min="9729" max="9729" width="9.44140625" style="1" customWidth="1"/>
    <col min="9730" max="9730" width="90.5546875" style="1" customWidth="1"/>
    <col min="9731" max="9731" width="7.6640625" style="1" customWidth="1"/>
    <col min="9732" max="9732" width="6" style="1" customWidth="1"/>
    <col min="9733" max="9733" width="8.109375" style="1" customWidth="1"/>
    <col min="9734" max="9735" width="6.88671875" style="1" customWidth="1"/>
    <col min="9736" max="9984" width="11.44140625" style="1"/>
    <col min="9985" max="9985" width="9.44140625" style="1" customWidth="1"/>
    <col min="9986" max="9986" width="90.5546875" style="1" customWidth="1"/>
    <col min="9987" max="9987" width="7.6640625" style="1" customWidth="1"/>
    <col min="9988" max="9988" width="6" style="1" customWidth="1"/>
    <col min="9989" max="9989" width="8.109375" style="1" customWidth="1"/>
    <col min="9990" max="9991" width="6.88671875" style="1" customWidth="1"/>
    <col min="9992" max="10240" width="11.44140625" style="1"/>
    <col min="10241" max="10241" width="9.44140625" style="1" customWidth="1"/>
    <col min="10242" max="10242" width="90.5546875" style="1" customWidth="1"/>
    <col min="10243" max="10243" width="7.6640625" style="1" customWidth="1"/>
    <col min="10244" max="10244" width="6" style="1" customWidth="1"/>
    <col min="10245" max="10245" width="8.109375" style="1" customWidth="1"/>
    <col min="10246" max="10247" width="6.88671875" style="1" customWidth="1"/>
    <col min="10248" max="10496" width="11.44140625" style="1"/>
    <col min="10497" max="10497" width="9.44140625" style="1" customWidth="1"/>
    <col min="10498" max="10498" width="90.5546875" style="1" customWidth="1"/>
    <col min="10499" max="10499" width="7.6640625" style="1" customWidth="1"/>
    <col min="10500" max="10500" width="6" style="1" customWidth="1"/>
    <col min="10501" max="10501" width="8.109375" style="1" customWidth="1"/>
    <col min="10502" max="10503" width="6.88671875" style="1" customWidth="1"/>
    <col min="10504" max="10752" width="11.44140625" style="1"/>
    <col min="10753" max="10753" width="9.44140625" style="1" customWidth="1"/>
    <col min="10754" max="10754" width="90.5546875" style="1" customWidth="1"/>
    <col min="10755" max="10755" width="7.6640625" style="1" customWidth="1"/>
    <col min="10756" max="10756" width="6" style="1" customWidth="1"/>
    <col min="10757" max="10757" width="8.109375" style="1" customWidth="1"/>
    <col min="10758" max="10759" width="6.88671875" style="1" customWidth="1"/>
    <col min="10760" max="11008" width="11.44140625" style="1"/>
    <col min="11009" max="11009" width="9.44140625" style="1" customWidth="1"/>
    <col min="11010" max="11010" width="90.5546875" style="1" customWidth="1"/>
    <col min="11011" max="11011" width="7.6640625" style="1" customWidth="1"/>
    <col min="11012" max="11012" width="6" style="1" customWidth="1"/>
    <col min="11013" max="11013" width="8.109375" style="1" customWidth="1"/>
    <col min="11014" max="11015" width="6.88671875" style="1" customWidth="1"/>
    <col min="11016" max="11264" width="11.44140625" style="1"/>
    <col min="11265" max="11265" width="9.44140625" style="1" customWidth="1"/>
    <col min="11266" max="11266" width="90.5546875" style="1" customWidth="1"/>
    <col min="11267" max="11267" width="7.6640625" style="1" customWidth="1"/>
    <col min="11268" max="11268" width="6" style="1" customWidth="1"/>
    <col min="11269" max="11269" width="8.109375" style="1" customWidth="1"/>
    <col min="11270" max="11271" width="6.88671875" style="1" customWidth="1"/>
    <col min="11272" max="11520" width="11.44140625" style="1"/>
    <col min="11521" max="11521" width="9.44140625" style="1" customWidth="1"/>
    <col min="11522" max="11522" width="90.5546875" style="1" customWidth="1"/>
    <col min="11523" max="11523" width="7.6640625" style="1" customWidth="1"/>
    <col min="11524" max="11524" width="6" style="1" customWidth="1"/>
    <col min="11525" max="11525" width="8.109375" style="1" customWidth="1"/>
    <col min="11526" max="11527" width="6.88671875" style="1" customWidth="1"/>
    <col min="11528" max="11776" width="11.44140625" style="1"/>
    <col min="11777" max="11777" width="9.44140625" style="1" customWidth="1"/>
    <col min="11778" max="11778" width="90.5546875" style="1" customWidth="1"/>
    <col min="11779" max="11779" width="7.6640625" style="1" customWidth="1"/>
    <col min="11780" max="11780" width="6" style="1" customWidth="1"/>
    <col min="11781" max="11781" width="8.109375" style="1" customWidth="1"/>
    <col min="11782" max="11783" width="6.88671875" style="1" customWidth="1"/>
    <col min="11784" max="12032" width="11.44140625" style="1"/>
    <col min="12033" max="12033" width="9.44140625" style="1" customWidth="1"/>
    <col min="12034" max="12034" width="90.5546875" style="1" customWidth="1"/>
    <col min="12035" max="12035" width="7.6640625" style="1" customWidth="1"/>
    <col min="12036" max="12036" width="6" style="1" customWidth="1"/>
    <col min="12037" max="12037" width="8.109375" style="1" customWidth="1"/>
    <col min="12038" max="12039" width="6.88671875" style="1" customWidth="1"/>
    <col min="12040" max="12288" width="11.44140625" style="1"/>
    <col min="12289" max="12289" width="9.44140625" style="1" customWidth="1"/>
    <col min="12290" max="12290" width="90.5546875" style="1" customWidth="1"/>
    <col min="12291" max="12291" width="7.6640625" style="1" customWidth="1"/>
    <col min="12292" max="12292" width="6" style="1" customWidth="1"/>
    <col min="12293" max="12293" width="8.109375" style="1" customWidth="1"/>
    <col min="12294" max="12295" width="6.88671875" style="1" customWidth="1"/>
    <col min="12296" max="12544" width="11.44140625" style="1"/>
    <col min="12545" max="12545" width="9.44140625" style="1" customWidth="1"/>
    <col min="12546" max="12546" width="90.5546875" style="1" customWidth="1"/>
    <col min="12547" max="12547" width="7.6640625" style="1" customWidth="1"/>
    <col min="12548" max="12548" width="6" style="1" customWidth="1"/>
    <col min="12549" max="12549" width="8.109375" style="1" customWidth="1"/>
    <col min="12550" max="12551" width="6.88671875" style="1" customWidth="1"/>
    <col min="12552" max="12800" width="11.44140625" style="1"/>
    <col min="12801" max="12801" width="9.44140625" style="1" customWidth="1"/>
    <col min="12802" max="12802" width="90.5546875" style="1" customWidth="1"/>
    <col min="12803" max="12803" width="7.6640625" style="1" customWidth="1"/>
    <col min="12804" max="12804" width="6" style="1" customWidth="1"/>
    <col min="12805" max="12805" width="8.109375" style="1" customWidth="1"/>
    <col min="12806" max="12807" width="6.88671875" style="1" customWidth="1"/>
    <col min="12808" max="13056" width="11.44140625" style="1"/>
    <col min="13057" max="13057" width="9.44140625" style="1" customWidth="1"/>
    <col min="13058" max="13058" width="90.5546875" style="1" customWidth="1"/>
    <col min="13059" max="13059" width="7.6640625" style="1" customWidth="1"/>
    <col min="13060" max="13060" width="6" style="1" customWidth="1"/>
    <col min="13061" max="13061" width="8.109375" style="1" customWidth="1"/>
    <col min="13062" max="13063" width="6.88671875" style="1" customWidth="1"/>
    <col min="13064" max="13312" width="11.44140625" style="1"/>
    <col min="13313" max="13313" width="9.44140625" style="1" customWidth="1"/>
    <col min="13314" max="13314" width="90.5546875" style="1" customWidth="1"/>
    <col min="13315" max="13315" width="7.6640625" style="1" customWidth="1"/>
    <col min="13316" max="13316" width="6" style="1" customWidth="1"/>
    <col min="13317" max="13317" width="8.109375" style="1" customWidth="1"/>
    <col min="13318" max="13319" width="6.88671875" style="1" customWidth="1"/>
    <col min="13320" max="13568" width="11.44140625" style="1"/>
    <col min="13569" max="13569" width="9.44140625" style="1" customWidth="1"/>
    <col min="13570" max="13570" width="90.5546875" style="1" customWidth="1"/>
    <col min="13571" max="13571" width="7.6640625" style="1" customWidth="1"/>
    <col min="13572" max="13572" width="6" style="1" customWidth="1"/>
    <col min="13573" max="13573" width="8.109375" style="1" customWidth="1"/>
    <col min="13574" max="13575" width="6.88671875" style="1" customWidth="1"/>
    <col min="13576" max="13824" width="11.44140625" style="1"/>
    <col min="13825" max="13825" width="9.44140625" style="1" customWidth="1"/>
    <col min="13826" max="13826" width="90.5546875" style="1" customWidth="1"/>
    <col min="13827" max="13827" width="7.6640625" style="1" customWidth="1"/>
    <col min="13828" max="13828" width="6" style="1" customWidth="1"/>
    <col min="13829" max="13829" width="8.109375" style="1" customWidth="1"/>
    <col min="13830" max="13831" width="6.88671875" style="1" customWidth="1"/>
    <col min="13832" max="14080" width="11.44140625" style="1"/>
    <col min="14081" max="14081" width="9.44140625" style="1" customWidth="1"/>
    <col min="14082" max="14082" width="90.5546875" style="1" customWidth="1"/>
    <col min="14083" max="14083" width="7.6640625" style="1" customWidth="1"/>
    <col min="14084" max="14084" width="6" style="1" customWidth="1"/>
    <col min="14085" max="14085" width="8.109375" style="1" customWidth="1"/>
    <col min="14086" max="14087" width="6.88671875" style="1" customWidth="1"/>
    <col min="14088" max="14336" width="11.44140625" style="1"/>
    <col min="14337" max="14337" width="9.44140625" style="1" customWidth="1"/>
    <col min="14338" max="14338" width="90.5546875" style="1" customWidth="1"/>
    <col min="14339" max="14339" width="7.6640625" style="1" customWidth="1"/>
    <col min="14340" max="14340" width="6" style="1" customWidth="1"/>
    <col min="14341" max="14341" width="8.109375" style="1" customWidth="1"/>
    <col min="14342" max="14343" width="6.88671875" style="1" customWidth="1"/>
    <col min="14344" max="14592" width="11.44140625" style="1"/>
    <col min="14593" max="14593" width="9.44140625" style="1" customWidth="1"/>
    <col min="14594" max="14594" width="90.5546875" style="1" customWidth="1"/>
    <col min="14595" max="14595" width="7.6640625" style="1" customWidth="1"/>
    <col min="14596" max="14596" width="6" style="1" customWidth="1"/>
    <col min="14597" max="14597" width="8.109375" style="1" customWidth="1"/>
    <col min="14598" max="14599" width="6.88671875" style="1" customWidth="1"/>
    <col min="14600" max="14848" width="11.44140625" style="1"/>
    <col min="14849" max="14849" width="9.44140625" style="1" customWidth="1"/>
    <col min="14850" max="14850" width="90.5546875" style="1" customWidth="1"/>
    <col min="14851" max="14851" width="7.6640625" style="1" customWidth="1"/>
    <col min="14852" max="14852" width="6" style="1" customWidth="1"/>
    <col min="14853" max="14853" width="8.109375" style="1" customWidth="1"/>
    <col min="14854" max="14855" width="6.88671875" style="1" customWidth="1"/>
    <col min="14856" max="15104" width="11.44140625" style="1"/>
    <col min="15105" max="15105" width="9.44140625" style="1" customWidth="1"/>
    <col min="15106" max="15106" width="90.5546875" style="1" customWidth="1"/>
    <col min="15107" max="15107" width="7.6640625" style="1" customWidth="1"/>
    <col min="15108" max="15108" width="6" style="1" customWidth="1"/>
    <col min="15109" max="15109" width="8.109375" style="1" customWidth="1"/>
    <col min="15110" max="15111" width="6.88671875" style="1" customWidth="1"/>
    <col min="15112" max="15360" width="11.44140625" style="1"/>
    <col min="15361" max="15361" width="9.44140625" style="1" customWidth="1"/>
    <col min="15362" max="15362" width="90.5546875" style="1" customWidth="1"/>
    <col min="15363" max="15363" width="7.6640625" style="1" customWidth="1"/>
    <col min="15364" max="15364" width="6" style="1" customWidth="1"/>
    <col min="15365" max="15365" width="8.109375" style="1" customWidth="1"/>
    <col min="15366" max="15367" width="6.88671875" style="1" customWidth="1"/>
    <col min="15368" max="15616" width="11.44140625" style="1"/>
    <col min="15617" max="15617" width="9.44140625" style="1" customWidth="1"/>
    <col min="15618" max="15618" width="90.5546875" style="1" customWidth="1"/>
    <col min="15619" max="15619" width="7.6640625" style="1" customWidth="1"/>
    <col min="15620" max="15620" width="6" style="1" customWidth="1"/>
    <col min="15621" max="15621" width="8.109375" style="1" customWidth="1"/>
    <col min="15622" max="15623" width="6.88671875" style="1" customWidth="1"/>
    <col min="15624" max="15872" width="11.44140625" style="1"/>
    <col min="15873" max="15873" width="9.44140625" style="1" customWidth="1"/>
    <col min="15874" max="15874" width="90.5546875" style="1" customWidth="1"/>
    <col min="15875" max="15875" width="7.6640625" style="1" customWidth="1"/>
    <col min="15876" max="15876" width="6" style="1" customWidth="1"/>
    <col min="15877" max="15877" width="8.109375" style="1" customWidth="1"/>
    <col min="15878" max="15879" width="6.88671875" style="1" customWidth="1"/>
    <col min="15880" max="16128" width="11.44140625" style="1"/>
    <col min="16129" max="16129" width="9.44140625" style="1" customWidth="1"/>
    <col min="16130" max="16130" width="90.5546875" style="1" customWidth="1"/>
    <col min="16131" max="16131" width="7.6640625" style="1" customWidth="1"/>
    <col min="16132" max="16132" width="6" style="1" customWidth="1"/>
    <col min="16133" max="16133" width="8.109375" style="1" customWidth="1"/>
    <col min="16134" max="16135" width="6.88671875" style="1" customWidth="1"/>
    <col min="16136" max="16384" width="11.44140625" style="1"/>
  </cols>
  <sheetData>
    <row r="1" spans="1:7" ht="37.5" customHeight="1" x14ac:dyDescent="0.3">
      <c r="A1" s="250" t="s">
        <v>0</v>
      </c>
      <c r="B1" s="251"/>
      <c r="C1" s="251"/>
      <c r="D1" s="251"/>
      <c r="E1" s="251"/>
    </row>
    <row r="2" spans="1:7" x14ac:dyDescent="0.25">
      <c r="A2" s="52" t="s">
        <v>1</v>
      </c>
      <c r="B2" s="2"/>
      <c r="C2" s="53"/>
      <c r="D2" s="53"/>
      <c r="E2" s="53"/>
      <c r="F2" s="3"/>
      <c r="G2" s="3"/>
    </row>
    <row r="3" spans="1:7" x14ac:dyDescent="0.25">
      <c r="A3" s="52" t="s">
        <v>2</v>
      </c>
      <c r="B3" s="2"/>
      <c r="C3" s="53"/>
      <c r="D3" s="53"/>
      <c r="E3" s="53"/>
      <c r="F3" s="3"/>
      <c r="G3" s="3"/>
    </row>
    <row r="4" spans="1:7" x14ac:dyDescent="0.25">
      <c r="A4" s="52" t="s">
        <v>3</v>
      </c>
      <c r="B4" s="2"/>
      <c r="C4" s="53"/>
      <c r="D4" s="53"/>
      <c r="E4" s="53"/>
      <c r="F4" s="3"/>
      <c r="G4" s="3"/>
    </row>
    <row r="5" spans="1:7" x14ac:dyDescent="0.25">
      <c r="A5" s="52" t="s">
        <v>4</v>
      </c>
      <c r="B5" s="2" t="s">
        <v>93</v>
      </c>
      <c r="C5" s="54"/>
      <c r="D5" s="53"/>
      <c r="E5" s="53"/>
      <c r="F5" s="3"/>
      <c r="G5" s="3"/>
    </row>
    <row r="6" spans="1:7" x14ac:dyDescent="0.25">
      <c r="A6" s="52" t="s">
        <v>5</v>
      </c>
      <c r="B6" s="2"/>
      <c r="C6" s="53"/>
      <c r="D6" s="53"/>
      <c r="E6" s="53"/>
      <c r="F6" s="3"/>
      <c r="G6" s="3"/>
    </row>
    <row r="7" spans="1:7" ht="13.8" thickBot="1" x14ac:dyDescent="0.3">
      <c r="A7" s="52" t="s">
        <v>6</v>
      </c>
      <c r="B7" s="55" t="s">
        <v>7</v>
      </c>
      <c r="C7" s="53"/>
      <c r="D7" s="53"/>
      <c r="E7" s="53"/>
      <c r="F7" s="3"/>
      <c r="G7" s="3"/>
    </row>
    <row r="8" spans="1:7" ht="21.6" thickBot="1" x14ac:dyDescent="0.3">
      <c r="A8" s="56" t="s">
        <v>8</v>
      </c>
      <c r="B8" s="57" t="s">
        <v>89</v>
      </c>
      <c r="C8" s="4">
        <f>E449</f>
        <v>0</v>
      </c>
      <c r="D8" s="53"/>
      <c r="E8" s="53"/>
      <c r="F8" s="3"/>
      <c r="G8" s="3"/>
    </row>
    <row r="9" spans="1:7" x14ac:dyDescent="0.25">
      <c r="A9" s="52" t="s">
        <v>94</v>
      </c>
      <c r="B9" s="26"/>
      <c r="C9" s="53"/>
      <c r="D9" s="53"/>
      <c r="E9" s="53"/>
      <c r="F9" s="3"/>
      <c r="G9" s="3"/>
    </row>
    <row r="10" spans="1:7" ht="13.8" thickBot="1" x14ac:dyDescent="0.3">
      <c r="B10" s="26"/>
      <c r="C10" s="53"/>
      <c r="D10" s="53"/>
      <c r="E10" s="53"/>
      <c r="F10" s="3"/>
      <c r="G10" s="3"/>
    </row>
    <row r="11" spans="1:7" s="27" customFormat="1" ht="26.1" customHeight="1" thickBot="1" x14ac:dyDescent="0.3">
      <c r="A11" s="58" t="s">
        <v>9</v>
      </c>
      <c r="B11" s="59" t="s">
        <v>10</v>
      </c>
      <c r="C11" s="60" t="s">
        <v>11</v>
      </c>
      <c r="D11" s="61" t="s">
        <v>12</v>
      </c>
      <c r="E11" s="62" t="s">
        <v>13</v>
      </c>
      <c r="F11" s="26"/>
      <c r="G11" s="26"/>
    </row>
    <row r="12" spans="1:7" s="27" customFormat="1" x14ac:dyDescent="0.25">
      <c r="A12" s="63">
        <v>1</v>
      </c>
      <c r="B12" s="64" t="s">
        <v>14</v>
      </c>
      <c r="C12" s="45">
        <v>5</v>
      </c>
      <c r="D12" s="65"/>
      <c r="E12" s="66"/>
      <c r="F12" s="26"/>
      <c r="G12" s="26"/>
    </row>
    <row r="13" spans="1:7" s="9" customFormat="1" x14ac:dyDescent="0.25">
      <c r="A13" s="67"/>
      <c r="B13" s="7"/>
      <c r="C13" s="8"/>
      <c r="D13" s="68">
        <f>IF(C13="X",5,0)</f>
        <v>0</v>
      </c>
      <c r="E13" s="69"/>
      <c r="F13" s="2"/>
      <c r="G13" s="2"/>
    </row>
    <row r="14" spans="1:7" s="27" customFormat="1" ht="12" customHeight="1" x14ac:dyDescent="0.25">
      <c r="A14" s="70">
        <v>2</v>
      </c>
      <c r="B14" s="71" t="s">
        <v>15</v>
      </c>
      <c r="C14" s="43">
        <v>4</v>
      </c>
      <c r="D14" s="72"/>
      <c r="E14" s="73"/>
      <c r="F14" s="26"/>
      <c r="G14" s="26"/>
    </row>
    <row r="15" spans="1:7" x14ac:dyDescent="0.25">
      <c r="A15" s="74"/>
      <c r="B15" s="10"/>
      <c r="C15" s="11"/>
      <c r="D15" s="68">
        <f>IF(C15="X",4,0)</f>
        <v>0</v>
      </c>
      <c r="E15" s="75"/>
      <c r="F15" s="3"/>
      <c r="G15" s="3"/>
    </row>
    <row r="16" spans="1:7" s="27" customFormat="1" x14ac:dyDescent="0.25">
      <c r="A16" s="70">
        <v>3</v>
      </c>
      <c r="B16" s="12" t="s">
        <v>16</v>
      </c>
      <c r="C16" s="43">
        <v>5</v>
      </c>
      <c r="D16" s="72"/>
      <c r="E16" s="73"/>
      <c r="F16" s="26"/>
      <c r="G16" s="26"/>
    </row>
    <row r="17" spans="1:7" x14ac:dyDescent="0.25">
      <c r="A17" s="74"/>
      <c r="B17" s="10"/>
      <c r="C17" s="11"/>
      <c r="D17" s="68">
        <f>IF(C17="X",5,0)</f>
        <v>0</v>
      </c>
      <c r="E17" s="75"/>
      <c r="F17" s="3"/>
      <c r="G17" s="3"/>
    </row>
    <row r="18" spans="1:7" s="27" customFormat="1" x14ac:dyDescent="0.25">
      <c r="A18" s="70"/>
      <c r="B18" s="12" t="s">
        <v>88</v>
      </c>
      <c r="C18" s="43">
        <v>4</v>
      </c>
      <c r="D18" s="68"/>
      <c r="E18" s="73"/>
      <c r="F18" s="26"/>
      <c r="G18" s="26"/>
    </row>
    <row r="19" spans="1:7" x14ac:dyDescent="0.25">
      <c r="A19" s="74"/>
      <c r="B19" s="10"/>
      <c r="C19" s="11"/>
      <c r="D19" s="68">
        <f>IF(C19="X",4,0)</f>
        <v>0</v>
      </c>
      <c r="E19" s="75"/>
      <c r="F19" s="3"/>
      <c r="G19" s="3"/>
    </row>
    <row r="20" spans="1:7" s="27" customFormat="1" x14ac:dyDescent="0.25">
      <c r="A20" s="70">
        <v>4</v>
      </c>
      <c r="B20" s="12" t="s">
        <v>17</v>
      </c>
      <c r="C20" s="43">
        <v>4</v>
      </c>
      <c r="D20" s="68"/>
      <c r="E20" s="73"/>
      <c r="F20" s="26"/>
      <c r="G20" s="26"/>
    </row>
    <row r="21" spans="1:7" s="6" customFormat="1" x14ac:dyDescent="0.25">
      <c r="A21" s="67"/>
      <c r="B21" s="46"/>
      <c r="C21" s="8"/>
      <c r="D21" s="68">
        <f>IF(C21="X",4,0)</f>
        <v>0</v>
      </c>
      <c r="E21" s="69"/>
      <c r="F21" s="5"/>
      <c r="G21" s="5"/>
    </row>
    <row r="22" spans="1:7" s="27" customFormat="1" x14ac:dyDescent="0.25">
      <c r="A22" s="70">
        <v>5</v>
      </c>
      <c r="B22" s="12" t="s">
        <v>18</v>
      </c>
      <c r="C22" s="43">
        <v>1</v>
      </c>
      <c r="D22" s="68">
        <f t="shared" ref="D22" si="0">IF(C22="X",4,0)</f>
        <v>0</v>
      </c>
      <c r="E22" s="73"/>
      <c r="F22" s="26"/>
      <c r="G22" s="26"/>
    </row>
    <row r="23" spans="1:7" s="6" customFormat="1" x14ac:dyDescent="0.25">
      <c r="A23" s="67"/>
      <c r="B23" s="46"/>
      <c r="C23" s="8"/>
      <c r="D23" s="68">
        <f>IF(C23="X",1,0)</f>
        <v>0</v>
      </c>
      <c r="E23" s="69"/>
      <c r="F23" s="5"/>
      <c r="G23" s="5"/>
    </row>
    <row r="24" spans="1:7" s="27" customFormat="1" x14ac:dyDescent="0.25">
      <c r="A24" s="70">
        <v>6</v>
      </c>
      <c r="B24" s="12" t="s">
        <v>19</v>
      </c>
      <c r="C24" s="43">
        <v>0.5</v>
      </c>
      <c r="D24" s="68"/>
      <c r="E24" s="73"/>
      <c r="F24" s="26"/>
      <c r="G24" s="26"/>
    </row>
    <row r="25" spans="1:7" s="9" customFormat="1" x14ac:dyDescent="0.25">
      <c r="A25" s="67"/>
      <c r="B25" s="7"/>
      <c r="C25" s="8"/>
      <c r="D25" s="68">
        <f>IF(C25="X",0.5,0)</f>
        <v>0</v>
      </c>
      <c r="E25" s="69"/>
      <c r="F25" s="2"/>
      <c r="G25" s="2"/>
    </row>
    <row r="26" spans="1:7" s="27" customFormat="1" x14ac:dyDescent="0.25">
      <c r="A26" s="70">
        <v>7</v>
      </c>
      <c r="B26" s="76" t="s">
        <v>20</v>
      </c>
      <c r="C26" s="43"/>
      <c r="D26" s="72"/>
      <c r="E26" s="73"/>
      <c r="F26" s="26"/>
      <c r="G26" s="26"/>
    </row>
    <row r="27" spans="1:7" s="27" customFormat="1" ht="12.75" customHeight="1" x14ac:dyDescent="0.25">
      <c r="A27" s="70"/>
      <c r="B27" s="76" t="s">
        <v>21</v>
      </c>
      <c r="C27" s="43">
        <v>2</v>
      </c>
      <c r="D27" s="72"/>
      <c r="E27" s="73"/>
      <c r="F27" s="26"/>
      <c r="G27" s="26"/>
    </row>
    <row r="28" spans="1:7" x14ac:dyDescent="0.25">
      <c r="A28" s="74"/>
      <c r="B28" s="13"/>
      <c r="C28" s="11"/>
      <c r="D28" s="68">
        <f>IF(C28="X",2,0)</f>
        <v>0</v>
      </c>
      <c r="E28" s="75"/>
      <c r="F28" s="3"/>
      <c r="G28" s="3"/>
    </row>
    <row r="29" spans="1:7" s="27" customFormat="1" x14ac:dyDescent="0.25">
      <c r="A29" s="70"/>
      <c r="B29" s="77" t="s">
        <v>22</v>
      </c>
      <c r="C29" s="43">
        <v>1.5</v>
      </c>
      <c r="D29" s="72"/>
      <c r="E29" s="73"/>
      <c r="F29" s="26"/>
      <c r="G29" s="26"/>
    </row>
    <row r="30" spans="1:7" x14ac:dyDescent="0.25">
      <c r="A30" s="74"/>
      <c r="B30" s="14"/>
      <c r="C30" s="15"/>
      <c r="D30" s="68">
        <f>IF(C30="X",1.5,0)</f>
        <v>0</v>
      </c>
      <c r="E30" s="78"/>
      <c r="F30" s="3"/>
      <c r="G30" s="3"/>
    </row>
    <row r="31" spans="1:7" s="27" customFormat="1" x14ac:dyDescent="0.25">
      <c r="A31" s="70"/>
      <c r="B31" s="79" t="s">
        <v>23</v>
      </c>
      <c r="C31" s="80">
        <v>1</v>
      </c>
      <c r="D31" s="72">
        <f>IF(C31="X",C30,0)</f>
        <v>0</v>
      </c>
      <c r="E31" s="81"/>
      <c r="F31" s="26"/>
      <c r="G31" s="26"/>
    </row>
    <row r="32" spans="1:7" x14ac:dyDescent="0.25">
      <c r="A32" s="74"/>
      <c r="B32" s="10"/>
      <c r="C32" s="11"/>
      <c r="D32" s="68">
        <f>IF(C32="X",1,0)</f>
        <v>0</v>
      </c>
      <c r="E32" s="75"/>
      <c r="F32" s="3"/>
      <c r="G32" s="3"/>
    </row>
    <row r="33" spans="1:7" s="27" customFormat="1" ht="13.8" thickBot="1" x14ac:dyDescent="0.3">
      <c r="A33" s="82"/>
      <c r="B33" s="83"/>
      <c r="C33" s="84"/>
      <c r="D33" s="84">
        <f>SUM(D13:D32)</f>
        <v>0</v>
      </c>
      <c r="E33" s="85">
        <f>SUM(D12:D32)</f>
        <v>0</v>
      </c>
      <c r="F33" s="26"/>
      <c r="G33" s="26"/>
    </row>
    <row r="34" spans="1:7" s="27" customFormat="1" ht="13.8" thickBot="1" x14ac:dyDescent="0.3">
      <c r="A34" s="86"/>
      <c r="B34" s="87" t="s">
        <v>24</v>
      </c>
      <c r="C34" s="88"/>
      <c r="D34" s="88" t="s">
        <v>12</v>
      </c>
      <c r="E34" s="89"/>
      <c r="F34" s="26"/>
      <c r="G34" s="26"/>
    </row>
    <row r="35" spans="1:7" s="27" customFormat="1" x14ac:dyDescent="0.25">
      <c r="A35" s="90"/>
      <c r="B35" s="71" t="s">
        <v>25</v>
      </c>
      <c r="C35" s="91" t="s">
        <v>11</v>
      </c>
      <c r="D35" s="72"/>
      <c r="E35" s="92"/>
      <c r="F35" s="26"/>
      <c r="G35" s="26"/>
    </row>
    <row r="36" spans="1:7" s="27" customFormat="1" x14ac:dyDescent="0.25">
      <c r="A36" s="70">
        <v>6</v>
      </c>
      <c r="B36" s="93" t="s">
        <v>26</v>
      </c>
      <c r="C36" s="43">
        <v>2</v>
      </c>
      <c r="D36" s="72"/>
      <c r="E36" s="73"/>
      <c r="F36" s="26"/>
      <c r="G36" s="26"/>
    </row>
    <row r="37" spans="1:7" x14ac:dyDescent="0.25">
      <c r="A37" s="74"/>
      <c r="B37" s="249"/>
      <c r="C37" s="15"/>
      <c r="D37" s="94">
        <f>IF(C37="X",2,0)</f>
        <v>0</v>
      </c>
      <c r="E37" s="75"/>
      <c r="F37" s="3"/>
      <c r="G37" s="3"/>
    </row>
    <row r="38" spans="1:7" s="27" customFormat="1" x14ac:dyDescent="0.25">
      <c r="A38" s="70">
        <v>7</v>
      </c>
      <c r="B38" s="93" t="s">
        <v>27</v>
      </c>
      <c r="C38" s="43">
        <v>1</v>
      </c>
      <c r="D38" s="43"/>
      <c r="E38" s="73"/>
      <c r="F38" s="26"/>
      <c r="G38" s="26"/>
    </row>
    <row r="39" spans="1:7" x14ac:dyDescent="0.25">
      <c r="A39" s="74"/>
      <c r="B39" s="16"/>
      <c r="C39" s="11"/>
      <c r="D39" s="94">
        <f>IF(C39="X",1,0)</f>
        <v>0</v>
      </c>
      <c r="E39" s="75"/>
      <c r="F39" s="3"/>
      <c r="G39" s="3"/>
    </row>
    <row r="40" spans="1:7" x14ac:dyDescent="0.25">
      <c r="A40" s="74"/>
      <c r="B40" s="16"/>
      <c r="C40" s="11"/>
      <c r="D40" s="94">
        <f>IF(C40="X",1,0)</f>
        <v>0</v>
      </c>
      <c r="E40" s="75"/>
      <c r="F40" s="3"/>
      <c r="G40" s="3"/>
    </row>
    <row r="41" spans="1:7" s="27" customFormat="1" x14ac:dyDescent="0.25">
      <c r="A41" s="90"/>
      <c r="B41" s="71" t="s">
        <v>28</v>
      </c>
      <c r="C41" s="95"/>
      <c r="D41" s="43"/>
      <c r="E41" s="73"/>
      <c r="F41" s="26"/>
      <c r="G41" s="26"/>
    </row>
    <row r="42" spans="1:7" s="27" customFormat="1" x14ac:dyDescent="0.25">
      <c r="A42" s="70">
        <v>8</v>
      </c>
      <c r="B42" s="96" t="s">
        <v>29</v>
      </c>
      <c r="C42" s="43">
        <v>2</v>
      </c>
      <c r="D42" s="43"/>
      <c r="E42" s="73"/>
      <c r="F42" s="26"/>
      <c r="G42" s="26"/>
    </row>
    <row r="43" spans="1:7" x14ac:dyDescent="0.25">
      <c r="A43" s="74"/>
      <c r="B43" s="17"/>
      <c r="C43" s="11"/>
      <c r="D43" s="94">
        <f>IF(C43="X",2,0)</f>
        <v>0</v>
      </c>
      <c r="E43" s="75"/>
      <c r="F43" s="3"/>
      <c r="G43" s="3"/>
    </row>
    <row r="44" spans="1:7" s="27" customFormat="1" x14ac:dyDescent="0.25">
      <c r="A44" s="70">
        <v>9</v>
      </c>
      <c r="B44" s="97">
        <v>0.9</v>
      </c>
      <c r="C44" s="43">
        <v>0.8</v>
      </c>
      <c r="D44" s="43"/>
      <c r="E44" s="73"/>
      <c r="F44" s="26"/>
      <c r="G44" s="26"/>
    </row>
    <row r="45" spans="1:7" x14ac:dyDescent="0.25">
      <c r="A45" s="74"/>
      <c r="B45" s="18"/>
      <c r="C45" s="11"/>
      <c r="D45" s="94">
        <f>IF(C45="X",0.8,0)</f>
        <v>0</v>
      </c>
      <c r="E45" s="75"/>
      <c r="F45" s="3"/>
      <c r="G45" s="3"/>
    </row>
    <row r="46" spans="1:7" s="27" customFormat="1" x14ac:dyDescent="0.25">
      <c r="A46" s="70">
        <v>10</v>
      </c>
      <c r="B46" s="97">
        <v>0.8</v>
      </c>
      <c r="C46" s="43">
        <v>0.6</v>
      </c>
      <c r="D46" s="43"/>
      <c r="E46" s="73"/>
      <c r="F46" s="26"/>
      <c r="G46" s="26"/>
    </row>
    <row r="47" spans="1:7" x14ac:dyDescent="0.25">
      <c r="A47" s="74"/>
      <c r="B47" s="18"/>
      <c r="C47" s="11"/>
      <c r="D47" s="94">
        <f>IF(C47="X",0.6,0)</f>
        <v>0</v>
      </c>
      <c r="E47" s="75"/>
      <c r="F47" s="3"/>
      <c r="G47" s="3"/>
    </row>
    <row r="48" spans="1:7" s="27" customFormat="1" x14ac:dyDescent="0.25">
      <c r="A48" s="70">
        <v>11</v>
      </c>
      <c r="B48" s="97">
        <v>0.7</v>
      </c>
      <c r="C48" s="43">
        <v>0.4</v>
      </c>
      <c r="D48" s="43"/>
      <c r="E48" s="73"/>
      <c r="F48" s="26"/>
      <c r="G48" s="26"/>
    </row>
    <row r="49" spans="1:7" x14ac:dyDescent="0.25">
      <c r="A49" s="98"/>
      <c r="B49" s="19"/>
      <c r="C49" s="15"/>
      <c r="D49" s="94">
        <f>IF(C49="X",0.4,0)</f>
        <v>0</v>
      </c>
      <c r="E49" s="75"/>
      <c r="F49" s="3"/>
      <c r="G49" s="3"/>
    </row>
    <row r="50" spans="1:7" s="27" customFormat="1" x14ac:dyDescent="0.25">
      <c r="A50" s="99">
        <v>12</v>
      </c>
      <c r="B50" s="48">
        <v>0.6</v>
      </c>
      <c r="C50" s="47">
        <v>0.2</v>
      </c>
      <c r="D50" s="43"/>
      <c r="E50" s="73"/>
      <c r="F50" s="26"/>
      <c r="G50" s="26"/>
    </row>
    <row r="51" spans="1:7" ht="13.8" thickBot="1" x14ac:dyDescent="0.3">
      <c r="A51" s="100"/>
      <c r="B51" s="20"/>
      <c r="C51" s="21"/>
      <c r="D51" s="101">
        <f>IF(C51="X",0.1,0)</f>
        <v>0</v>
      </c>
      <c r="E51" s="102"/>
      <c r="F51" s="3"/>
      <c r="G51" s="3"/>
    </row>
    <row r="52" spans="1:7" s="27" customFormat="1" ht="13.8" thickBot="1" x14ac:dyDescent="0.3">
      <c r="A52" s="103"/>
      <c r="B52" s="104"/>
      <c r="C52" s="105"/>
      <c r="D52" s="105">
        <f>SUM(D37:D51)</f>
        <v>0</v>
      </c>
      <c r="E52" s="105">
        <f>SUM(D37:D51)</f>
        <v>0</v>
      </c>
      <c r="F52" s="26"/>
      <c r="G52" s="26"/>
    </row>
    <row r="53" spans="1:7" s="27" customFormat="1" ht="13.8" thickBot="1" x14ac:dyDescent="0.3">
      <c r="A53" s="86"/>
      <c r="B53" s="106" t="s">
        <v>30</v>
      </c>
      <c r="C53" s="107"/>
      <c r="D53" s="88" t="s">
        <v>12</v>
      </c>
      <c r="E53" s="108"/>
      <c r="F53" s="26"/>
      <c r="G53" s="26"/>
    </row>
    <row r="54" spans="1:7" s="27" customFormat="1" x14ac:dyDescent="0.25">
      <c r="A54" s="90">
        <v>13</v>
      </c>
      <c r="B54" s="109" t="s">
        <v>31</v>
      </c>
      <c r="C54" s="95">
        <v>1</v>
      </c>
      <c r="D54" s="72"/>
      <c r="E54" s="92"/>
      <c r="F54" s="26"/>
      <c r="G54" s="26"/>
    </row>
    <row r="55" spans="1:7" x14ac:dyDescent="0.25">
      <c r="A55" s="74"/>
      <c r="B55" s="22"/>
      <c r="C55" s="23"/>
      <c r="D55" s="68">
        <f>IF(C55="X",1,0)</f>
        <v>0</v>
      </c>
      <c r="E55" s="110"/>
      <c r="F55" s="3"/>
      <c r="G55" s="3"/>
    </row>
    <row r="56" spans="1:7" s="27" customFormat="1" x14ac:dyDescent="0.25">
      <c r="A56" s="70">
        <v>14</v>
      </c>
      <c r="B56" s="97" t="s">
        <v>32</v>
      </c>
      <c r="C56" s="43">
        <v>0.7</v>
      </c>
      <c r="D56" s="43"/>
      <c r="E56" s="73"/>
      <c r="F56" s="26"/>
      <c r="G56" s="26"/>
    </row>
    <row r="57" spans="1:7" ht="14.25" customHeight="1" x14ac:dyDescent="0.25">
      <c r="A57" s="74"/>
      <c r="B57" s="18"/>
      <c r="C57" s="11"/>
      <c r="D57" s="68">
        <f>IF(C57="X",0.7,0)</f>
        <v>0</v>
      </c>
      <c r="E57" s="75"/>
      <c r="F57" s="3"/>
      <c r="G57" s="3"/>
    </row>
    <row r="58" spans="1:7" s="27" customFormat="1" ht="14.25" customHeight="1" x14ac:dyDescent="0.25">
      <c r="A58" s="111"/>
      <c r="B58" s="24"/>
      <c r="C58" s="25"/>
      <c r="D58" s="112">
        <f>SUM(D55:D57)</f>
        <v>0</v>
      </c>
      <c r="E58" s="113">
        <f>SUM(D55,D57)</f>
        <v>0</v>
      </c>
      <c r="F58" s="26"/>
      <c r="G58" s="26"/>
    </row>
    <row r="59" spans="1:7" s="27" customFormat="1" ht="13.8" thickBot="1" x14ac:dyDescent="0.3">
      <c r="A59" s="114"/>
      <c r="B59" s="115"/>
      <c r="C59" s="30"/>
      <c r="D59" s="116"/>
      <c r="E59" s="117">
        <f>IF(SUM(E33+E52+E58)&lt;25,SUM(E33+E52+E58),25)</f>
        <v>0</v>
      </c>
      <c r="F59" s="26"/>
      <c r="G59" s="26"/>
    </row>
    <row r="60" spans="1:7" s="27" customFormat="1" ht="26.1" customHeight="1" thickBot="1" x14ac:dyDescent="0.3">
      <c r="A60" s="118" t="s">
        <v>33</v>
      </c>
      <c r="B60" s="119" t="s">
        <v>34</v>
      </c>
      <c r="C60" s="120"/>
      <c r="D60" s="121" t="s">
        <v>12</v>
      </c>
      <c r="E60" s="122"/>
      <c r="F60" s="26"/>
      <c r="G60" s="26"/>
    </row>
    <row r="61" spans="1:7" s="27" customFormat="1" x14ac:dyDescent="0.25">
      <c r="A61" s="90">
        <v>15</v>
      </c>
      <c r="B61" s="123" t="s">
        <v>35</v>
      </c>
      <c r="C61" s="95">
        <v>0.3</v>
      </c>
      <c r="D61" s="72"/>
      <c r="E61" s="92"/>
      <c r="F61" s="26"/>
      <c r="G61" s="26"/>
    </row>
    <row r="62" spans="1:7" s="9" customFormat="1" x14ac:dyDescent="0.25">
      <c r="A62" s="124"/>
      <c r="B62" s="28"/>
      <c r="C62" s="23"/>
      <c r="D62" s="68">
        <f>IF(C61*C62&lt;3,C61*C62,3)</f>
        <v>0</v>
      </c>
      <c r="E62" s="125"/>
      <c r="F62" s="2"/>
      <c r="G62" s="2"/>
    </row>
    <row r="63" spans="1:7" s="27" customFormat="1" x14ac:dyDescent="0.25">
      <c r="A63" s="70">
        <v>16</v>
      </c>
      <c r="B63" s="76" t="s">
        <v>36</v>
      </c>
      <c r="C63" s="43">
        <v>0.5</v>
      </c>
      <c r="D63" s="72"/>
      <c r="E63" s="73"/>
      <c r="F63" s="26"/>
      <c r="G63" s="26"/>
    </row>
    <row r="64" spans="1:7" s="9" customFormat="1" x14ac:dyDescent="0.25">
      <c r="A64" s="98"/>
      <c r="B64" s="29"/>
      <c r="C64" s="15"/>
      <c r="D64" s="68">
        <f>IF(C63*C64&lt;5,C63*C64,5)</f>
        <v>0</v>
      </c>
      <c r="E64" s="126"/>
      <c r="F64" s="2"/>
      <c r="G64" s="2"/>
    </row>
    <row r="65" spans="1:7" s="27" customFormat="1" x14ac:dyDescent="0.25">
      <c r="A65" s="99">
        <v>17</v>
      </c>
      <c r="B65" s="127" t="s">
        <v>37</v>
      </c>
      <c r="C65" s="80">
        <v>0.7</v>
      </c>
      <c r="D65" s="72"/>
      <c r="E65" s="73"/>
      <c r="F65" s="26"/>
      <c r="G65" s="26"/>
    </row>
    <row r="66" spans="1:7" s="9" customFormat="1" x14ac:dyDescent="0.25">
      <c r="A66" s="74"/>
      <c r="B66" s="7"/>
      <c r="C66" s="11"/>
      <c r="D66" s="68">
        <f>IF(C65*C66&lt;7,C65*C66,7)</f>
        <v>0</v>
      </c>
      <c r="E66" s="125"/>
      <c r="F66" s="2"/>
      <c r="G66" s="2"/>
    </row>
    <row r="67" spans="1:7" s="27" customFormat="1" x14ac:dyDescent="0.25">
      <c r="A67" s="111"/>
      <c r="B67" s="24"/>
      <c r="C67" s="25"/>
      <c r="D67" s="112">
        <f>SUM(D62+D64+D66)</f>
        <v>0</v>
      </c>
      <c r="E67" s="113">
        <f>SUM(D62+D64+D66)</f>
        <v>0</v>
      </c>
      <c r="F67" s="26"/>
      <c r="G67" s="26"/>
    </row>
    <row r="68" spans="1:7" s="9" customFormat="1" ht="12.75" customHeight="1" thickBot="1" x14ac:dyDescent="0.3">
      <c r="A68" s="128"/>
      <c r="B68" s="129"/>
      <c r="C68" s="30"/>
      <c r="D68" s="30"/>
      <c r="E68" s="130">
        <f>IF(SUM(D62+D64+D66)&lt;15,SUM(D62+D64+D66),15)</f>
        <v>0</v>
      </c>
      <c r="F68" s="2"/>
      <c r="G68" s="2"/>
    </row>
    <row r="69" spans="1:7" s="245" customFormat="1" ht="26.1" customHeight="1" thickBot="1" x14ac:dyDescent="0.3">
      <c r="A69" s="131" t="s">
        <v>38</v>
      </c>
      <c r="B69" s="132" t="s">
        <v>39</v>
      </c>
      <c r="C69" s="133"/>
      <c r="D69" s="133" t="s">
        <v>12</v>
      </c>
      <c r="E69" s="134"/>
      <c r="F69" s="244"/>
      <c r="G69" s="244"/>
    </row>
    <row r="70" spans="1:7" s="27" customFormat="1" ht="22.5" customHeight="1" x14ac:dyDescent="0.25">
      <c r="A70" s="90">
        <v>18</v>
      </c>
      <c r="B70" s="135" t="s">
        <v>91</v>
      </c>
      <c r="C70" s="95">
        <v>2</v>
      </c>
      <c r="D70" s="95"/>
      <c r="E70" s="92"/>
      <c r="F70" s="26"/>
      <c r="G70" s="26"/>
    </row>
    <row r="71" spans="1:7" s="9" customFormat="1" x14ac:dyDescent="0.25">
      <c r="A71" s="67"/>
      <c r="B71" s="33"/>
      <c r="C71" s="8"/>
      <c r="D71" s="68">
        <f>IF(C70*C71&lt;20,C70*C71,20)</f>
        <v>0</v>
      </c>
      <c r="E71" s="69"/>
      <c r="F71" s="2"/>
      <c r="G71" s="2"/>
    </row>
    <row r="72" spans="1:7" s="245" customFormat="1" ht="21.75" customHeight="1" x14ac:dyDescent="0.25">
      <c r="A72" s="136">
        <v>19</v>
      </c>
      <c r="B72" s="137" t="s">
        <v>92</v>
      </c>
      <c r="C72" s="138">
        <v>1</v>
      </c>
      <c r="D72" s="139"/>
      <c r="E72" s="140"/>
      <c r="F72" s="244"/>
      <c r="G72" s="244"/>
    </row>
    <row r="73" spans="1:7" s="32" customFormat="1" ht="12.75" customHeight="1" x14ac:dyDescent="0.25">
      <c r="A73" s="67"/>
      <c r="B73" s="33"/>
      <c r="C73" s="8"/>
      <c r="D73" s="68">
        <f>IF(C72*C73&lt;5,C72*C73,5)</f>
        <v>0</v>
      </c>
      <c r="E73" s="69"/>
      <c r="F73" s="31"/>
      <c r="G73" s="31"/>
    </row>
    <row r="74" spans="1:7" s="245" customFormat="1" ht="20.25" customHeight="1" x14ac:dyDescent="0.25">
      <c r="A74" s="90">
        <v>20</v>
      </c>
      <c r="B74" s="135" t="s">
        <v>90</v>
      </c>
      <c r="C74" s="95">
        <v>0.5</v>
      </c>
      <c r="D74" s="72"/>
      <c r="E74" s="92"/>
      <c r="F74" s="244"/>
      <c r="G74" s="244"/>
    </row>
    <row r="75" spans="1:7" s="9" customFormat="1" x14ac:dyDescent="0.25">
      <c r="A75" s="67"/>
      <c r="B75" s="33"/>
      <c r="C75" s="8"/>
      <c r="D75" s="68">
        <f>IF(C74*C75&lt;1.5,C74*C75,1.5)</f>
        <v>0</v>
      </c>
      <c r="E75" s="69"/>
      <c r="F75" s="2"/>
      <c r="G75" s="2"/>
    </row>
    <row r="76" spans="1:7" s="27" customFormat="1" ht="21.75" customHeight="1" x14ac:dyDescent="0.25">
      <c r="A76" s="70">
        <v>21</v>
      </c>
      <c r="B76" s="135" t="s">
        <v>40</v>
      </c>
      <c r="C76" s="141">
        <v>0.3</v>
      </c>
      <c r="D76" s="142"/>
      <c r="E76" s="143"/>
      <c r="F76" s="26"/>
      <c r="G76" s="26"/>
    </row>
    <row r="77" spans="1:7" s="9" customFormat="1" x14ac:dyDescent="0.25">
      <c r="A77" s="74"/>
      <c r="B77" s="34"/>
      <c r="C77" s="35"/>
      <c r="D77" s="68">
        <f>IF(C76*C77&lt;1,C76*C77,1)</f>
        <v>0</v>
      </c>
      <c r="E77" s="144"/>
      <c r="F77" s="2"/>
      <c r="G77" s="2"/>
    </row>
    <row r="78" spans="1:7" s="27" customFormat="1" x14ac:dyDescent="0.25">
      <c r="A78" s="90">
        <v>22</v>
      </c>
      <c r="B78" s="145" t="s">
        <v>41</v>
      </c>
      <c r="C78" s="95">
        <v>0.15</v>
      </c>
      <c r="D78" s="72"/>
      <c r="E78" s="92"/>
      <c r="F78" s="26"/>
      <c r="G78" s="26"/>
    </row>
    <row r="79" spans="1:7" s="39" customFormat="1" x14ac:dyDescent="0.25">
      <c r="A79" s="146"/>
      <c r="B79" s="36"/>
      <c r="C79" s="37"/>
      <c r="D79" s="68">
        <f>IF(C78*C79&lt;1,C78*C79,1)</f>
        <v>0</v>
      </c>
      <c r="E79" s="147"/>
      <c r="F79" s="38"/>
      <c r="G79" s="38"/>
    </row>
    <row r="80" spans="1:7" s="27" customFormat="1" ht="21.75" customHeight="1" x14ac:dyDescent="0.25">
      <c r="A80" s="148">
        <v>23</v>
      </c>
      <c r="B80" s="135" t="s">
        <v>42</v>
      </c>
      <c r="C80" s="95">
        <v>0.1</v>
      </c>
      <c r="D80" s="72"/>
      <c r="E80" s="92"/>
      <c r="F80" s="26"/>
      <c r="G80" s="26"/>
    </row>
    <row r="81" spans="1:7" s="9" customFormat="1" x14ac:dyDescent="0.25">
      <c r="A81" s="67"/>
      <c r="B81" s="33"/>
      <c r="C81" s="8"/>
      <c r="D81" s="68">
        <f>IF(C80*C81&lt;1.5,C80*C81,1.5)</f>
        <v>0</v>
      </c>
      <c r="E81" s="69"/>
      <c r="F81" s="2"/>
      <c r="G81" s="2"/>
    </row>
    <row r="82" spans="1:7" s="27" customFormat="1" x14ac:dyDescent="0.25">
      <c r="A82" s="111"/>
      <c r="B82" s="149"/>
      <c r="C82" s="25"/>
      <c r="D82" s="25">
        <f>SUM(D71:D81)</f>
        <v>0</v>
      </c>
      <c r="E82" s="113">
        <f>IF(SUM(D71+D73+D75+D77+D79+D81)&lt;20,SUM(D71+D73+D75+D77+D79+D81),20)</f>
        <v>0</v>
      </c>
      <c r="F82" s="26"/>
      <c r="G82" s="26"/>
    </row>
    <row r="83" spans="1:7" s="27" customFormat="1" ht="13.8" thickBot="1" x14ac:dyDescent="0.3">
      <c r="A83" s="150"/>
      <c r="B83" s="151"/>
      <c r="C83" s="152"/>
      <c r="D83" s="152"/>
      <c r="E83" s="117">
        <f>IF(SUM(D71+D73+D75+D77+D79+D81)&lt;20,SUM(D71+D73+D75+D77+D79+D81),20)</f>
        <v>0</v>
      </c>
      <c r="F83" s="26"/>
      <c r="G83" s="26"/>
    </row>
    <row r="84" spans="1:7" s="27" customFormat="1" ht="21" customHeight="1" thickBot="1" x14ac:dyDescent="0.3">
      <c r="A84" s="153" t="s">
        <v>43</v>
      </c>
      <c r="B84" s="154" t="s">
        <v>44</v>
      </c>
      <c r="C84" s="88"/>
      <c r="D84" s="155"/>
      <c r="E84" s="156"/>
      <c r="F84" s="26"/>
      <c r="G84" s="26"/>
    </row>
    <row r="85" spans="1:7" s="27" customFormat="1" ht="13.8" thickBot="1" x14ac:dyDescent="0.3">
      <c r="A85" s="157"/>
      <c r="B85" s="158" t="s">
        <v>45</v>
      </c>
      <c r="C85" s="88"/>
      <c r="D85" s="155"/>
      <c r="E85" s="156"/>
      <c r="F85" s="26"/>
      <c r="G85" s="26"/>
    </row>
    <row r="86" spans="1:7" s="27" customFormat="1" ht="13.8" thickBot="1" x14ac:dyDescent="0.3">
      <c r="A86" s="159" t="s">
        <v>46</v>
      </c>
      <c r="B86" s="160" t="s">
        <v>47</v>
      </c>
      <c r="C86" s="161"/>
      <c r="D86" s="161"/>
      <c r="E86" s="161"/>
      <c r="F86" s="26"/>
      <c r="G86" s="26"/>
    </row>
    <row r="87" spans="1:7" s="27" customFormat="1" x14ac:dyDescent="0.25">
      <c r="A87" s="162"/>
      <c r="B87" s="163" t="s">
        <v>48</v>
      </c>
      <c r="C87" s="164"/>
      <c r="D87" s="164"/>
      <c r="E87" s="165"/>
      <c r="F87" s="26"/>
      <c r="G87" s="26"/>
    </row>
    <row r="88" spans="1:7" s="6" customFormat="1" x14ac:dyDescent="0.25">
      <c r="A88" s="70">
        <v>24</v>
      </c>
      <c r="B88" s="166" t="s">
        <v>49</v>
      </c>
      <c r="C88" s="43">
        <v>0.5</v>
      </c>
      <c r="D88" s="43"/>
      <c r="E88" s="73"/>
      <c r="F88" s="5"/>
      <c r="G88" s="5"/>
    </row>
    <row r="89" spans="1:7" s="6" customFormat="1" x14ac:dyDescent="0.25">
      <c r="A89" s="167"/>
      <c r="B89" s="49"/>
      <c r="C89" s="50"/>
      <c r="D89" s="168">
        <f>IF(C89="x",0.5,0)</f>
        <v>0</v>
      </c>
      <c r="E89" s="125"/>
      <c r="F89" s="5"/>
      <c r="G89" s="5"/>
    </row>
    <row r="90" spans="1:7" s="27" customFormat="1" x14ac:dyDescent="0.25">
      <c r="A90" s="70">
        <v>25</v>
      </c>
      <c r="B90" s="166" t="s">
        <v>50</v>
      </c>
      <c r="C90" s="43">
        <v>0.75</v>
      </c>
      <c r="D90" s="43"/>
      <c r="E90" s="73"/>
      <c r="F90" s="26"/>
      <c r="G90" s="26"/>
    </row>
    <row r="91" spans="1:7" s="6" customFormat="1" x14ac:dyDescent="0.25">
      <c r="A91" s="167"/>
      <c r="B91" s="49"/>
      <c r="C91" s="50"/>
      <c r="D91" s="168">
        <f>IF(C91="x",0.75,0)</f>
        <v>0</v>
      </c>
      <c r="E91" s="125"/>
      <c r="F91" s="5"/>
      <c r="G91" s="5"/>
    </row>
    <row r="92" spans="1:7" s="27" customFormat="1" x14ac:dyDescent="0.25">
      <c r="A92" s="70">
        <v>26</v>
      </c>
      <c r="B92" s="166" t="s">
        <v>51</v>
      </c>
      <c r="C92" s="43">
        <v>1</v>
      </c>
      <c r="D92" s="43"/>
      <c r="E92" s="73"/>
      <c r="F92" s="26"/>
      <c r="G92" s="26"/>
    </row>
    <row r="93" spans="1:7" s="6" customFormat="1" x14ac:dyDescent="0.25">
      <c r="A93" s="167"/>
      <c r="B93" s="49"/>
      <c r="C93" s="50"/>
      <c r="D93" s="168">
        <f>IF(C93="x",1,0)</f>
        <v>0</v>
      </c>
      <c r="E93" s="125"/>
      <c r="F93" s="5"/>
      <c r="G93" s="5"/>
    </row>
    <row r="94" spans="1:7" s="27" customFormat="1" x14ac:dyDescent="0.25">
      <c r="A94" s="70">
        <v>27</v>
      </c>
      <c r="B94" s="166" t="s">
        <v>52</v>
      </c>
      <c r="C94" s="43">
        <v>1.25</v>
      </c>
      <c r="D94" s="43"/>
      <c r="E94" s="73"/>
      <c r="F94" s="26"/>
      <c r="G94" s="26"/>
    </row>
    <row r="95" spans="1:7" s="6" customFormat="1" x14ac:dyDescent="0.25">
      <c r="A95" s="167"/>
      <c r="B95" s="49"/>
      <c r="C95" s="50"/>
      <c r="D95" s="168">
        <f>IF(C95="x",1.25,0)</f>
        <v>0</v>
      </c>
      <c r="E95" s="125"/>
      <c r="F95" s="5"/>
      <c r="G95" s="5"/>
    </row>
    <row r="96" spans="1:7" s="27" customFormat="1" x14ac:dyDescent="0.25">
      <c r="A96" s="70">
        <v>28</v>
      </c>
      <c r="B96" s="166" t="s">
        <v>53</v>
      </c>
      <c r="C96" s="43">
        <v>1.5</v>
      </c>
      <c r="D96" s="43"/>
      <c r="E96" s="73"/>
      <c r="F96" s="26"/>
      <c r="G96" s="26"/>
    </row>
    <row r="97" spans="1:7" s="6" customFormat="1" x14ac:dyDescent="0.25">
      <c r="A97" s="167"/>
      <c r="B97" s="49"/>
      <c r="C97" s="50"/>
      <c r="D97" s="168">
        <f>IF(C97="x",1.5,0)</f>
        <v>0</v>
      </c>
      <c r="E97" s="125"/>
      <c r="F97" s="5"/>
      <c r="G97" s="5"/>
    </row>
    <row r="98" spans="1:7" s="27" customFormat="1" x14ac:dyDescent="0.25">
      <c r="A98" s="70">
        <v>29</v>
      </c>
      <c r="B98" s="166" t="s">
        <v>54</v>
      </c>
      <c r="C98" s="43">
        <v>2</v>
      </c>
      <c r="D98" s="43"/>
      <c r="E98" s="73"/>
      <c r="F98" s="26"/>
      <c r="G98" s="26"/>
    </row>
    <row r="99" spans="1:7" s="6" customFormat="1" x14ac:dyDescent="0.25">
      <c r="A99" s="167"/>
      <c r="B99" s="49"/>
      <c r="C99" s="50"/>
      <c r="D99" s="168">
        <f>IF(C99="x",2,0)</f>
        <v>0</v>
      </c>
      <c r="E99" s="125"/>
      <c r="F99" s="5"/>
      <c r="G99" s="5"/>
    </row>
    <row r="100" spans="1:7" s="27" customFormat="1" ht="13.8" thickBot="1" x14ac:dyDescent="0.3">
      <c r="A100" s="169"/>
      <c r="B100" s="170"/>
      <c r="C100" s="84"/>
      <c r="D100" s="84">
        <f>SUM(D87:D99)</f>
        <v>0</v>
      </c>
      <c r="E100" s="102">
        <f>SUM(D88:D99)</f>
        <v>0</v>
      </c>
      <c r="F100" s="26"/>
      <c r="G100" s="26"/>
    </row>
    <row r="101" spans="1:7" s="27" customFormat="1" x14ac:dyDescent="0.25">
      <c r="A101" s="162"/>
      <c r="B101" s="163" t="s">
        <v>55</v>
      </c>
      <c r="C101" s="164"/>
      <c r="D101" s="164"/>
      <c r="E101" s="165"/>
      <c r="F101" s="26"/>
      <c r="G101" s="26"/>
    </row>
    <row r="102" spans="1:7" s="27" customFormat="1" x14ac:dyDescent="0.25">
      <c r="A102" s="70">
        <v>30</v>
      </c>
      <c r="B102" s="166" t="s">
        <v>49</v>
      </c>
      <c r="C102" s="43">
        <v>0.5</v>
      </c>
      <c r="D102" s="43"/>
      <c r="E102" s="73"/>
      <c r="F102" s="26"/>
      <c r="G102" s="26"/>
    </row>
    <row r="103" spans="1:7" s="6" customFormat="1" x14ac:dyDescent="0.25">
      <c r="A103" s="167"/>
      <c r="B103" s="49"/>
      <c r="C103" s="50"/>
      <c r="D103" s="168">
        <f>IF(C103="x",0.5,0)</f>
        <v>0</v>
      </c>
      <c r="E103" s="125"/>
      <c r="F103" s="5"/>
      <c r="G103" s="5"/>
    </row>
    <row r="104" spans="1:7" s="27" customFormat="1" x14ac:dyDescent="0.25">
      <c r="A104" s="70">
        <v>31</v>
      </c>
      <c r="B104" s="166" t="s">
        <v>50</v>
      </c>
      <c r="C104" s="43">
        <v>0.75</v>
      </c>
      <c r="D104" s="43"/>
      <c r="E104" s="73"/>
      <c r="F104" s="26"/>
      <c r="G104" s="26"/>
    </row>
    <row r="105" spans="1:7" s="6" customFormat="1" x14ac:dyDescent="0.25">
      <c r="A105" s="167"/>
      <c r="B105" s="49"/>
      <c r="C105" s="50"/>
      <c r="D105" s="168">
        <f>IF(C105="x",0.75,0)</f>
        <v>0</v>
      </c>
      <c r="E105" s="125"/>
      <c r="F105" s="5"/>
      <c r="G105" s="5"/>
    </row>
    <row r="106" spans="1:7" s="27" customFormat="1" x14ac:dyDescent="0.25">
      <c r="A106" s="70">
        <v>32</v>
      </c>
      <c r="B106" s="166" t="s">
        <v>51</v>
      </c>
      <c r="C106" s="43">
        <v>1</v>
      </c>
      <c r="D106" s="43"/>
      <c r="E106" s="73"/>
      <c r="F106" s="26"/>
      <c r="G106" s="26"/>
    </row>
    <row r="107" spans="1:7" s="6" customFormat="1" x14ac:dyDescent="0.25">
      <c r="A107" s="167"/>
      <c r="B107" s="49"/>
      <c r="C107" s="50"/>
      <c r="D107" s="168">
        <f>IF(C107="x",1,0)</f>
        <v>0</v>
      </c>
      <c r="E107" s="125"/>
      <c r="F107" s="5"/>
      <c r="G107" s="5"/>
    </row>
    <row r="108" spans="1:7" s="27" customFormat="1" x14ac:dyDescent="0.25">
      <c r="A108" s="70">
        <v>33</v>
      </c>
      <c r="B108" s="166" t="s">
        <v>52</v>
      </c>
      <c r="C108" s="43">
        <v>1.25</v>
      </c>
      <c r="D108" s="43"/>
      <c r="E108" s="73"/>
      <c r="F108" s="26"/>
      <c r="G108" s="26"/>
    </row>
    <row r="109" spans="1:7" s="6" customFormat="1" x14ac:dyDescent="0.25">
      <c r="A109" s="167"/>
      <c r="B109" s="49"/>
      <c r="C109" s="50"/>
      <c r="D109" s="168">
        <f>IF(C109="x",1.25,0)</f>
        <v>0</v>
      </c>
      <c r="E109" s="125"/>
      <c r="F109" s="5"/>
      <c r="G109" s="5"/>
    </row>
    <row r="110" spans="1:7" s="27" customFormat="1" x14ac:dyDescent="0.25">
      <c r="A110" s="70">
        <v>34</v>
      </c>
      <c r="B110" s="166" t="s">
        <v>53</v>
      </c>
      <c r="C110" s="43">
        <v>1.5</v>
      </c>
      <c r="D110" s="43"/>
      <c r="E110" s="73"/>
      <c r="F110" s="26"/>
      <c r="G110" s="26"/>
    </row>
    <row r="111" spans="1:7" s="6" customFormat="1" x14ac:dyDescent="0.25">
      <c r="A111" s="167"/>
      <c r="B111" s="49"/>
      <c r="C111" s="50"/>
      <c r="D111" s="168">
        <f>IF(C111="x",1.5,0)</f>
        <v>0</v>
      </c>
      <c r="E111" s="125"/>
      <c r="F111" s="5"/>
      <c r="G111" s="5"/>
    </row>
    <row r="112" spans="1:7" s="27" customFormat="1" x14ac:dyDescent="0.25">
      <c r="A112" s="70">
        <v>35</v>
      </c>
      <c r="B112" s="166" t="s">
        <v>54</v>
      </c>
      <c r="C112" s="43">
        <v>2</v>
      </c>
      <c r="D112" s="43"/>
      <c r="E112" s="73"/>
      <c r="F112" s="26"/>
      <c r="G112" s="26"/>
    </row>
    <row r="113" spans="1:7" s="6" customFormat="1" x14ac:dyDescent="0.25">
      <c r="A113" s="167"/>
      <c r="B113" s="49"/>
      <c r="C113" s="50"/>
      <c r="D113" s="168">
        <f>IF(C113="x",2,0)</f>
        <v>0</v>
      </c>
      <c r="E113" s="125"/>
      <c r="F113" s="5"/>
      <c r="G113" s="5"/>
    </row>
    <row r="114" spans="1:7" s="27" customFormat="1" ht="13.8" thickBot="1" x14ac:dyDescent="0.3">
      <c r="A114" s="169"/>
      <c r="B114" s="170"/>
      <c r="C114" s="84"/>
      <c r="D114" s="84">
        <f>SUM(D101:D113)</f>
        <v>0</v>
      </c>
      <c r="E114" s="102">
        <f>SUM(D102:D113)</f>
        <v>0</v>
      </c>
      <c r="F114" s="26"/>
      <c r="G114" s="26"/>
    </row>
    <row r="115" spans="1:7" s="27" customFormat="1" x14ac:dyDescent="0.25">
      <c r="A115" s="162"/>
      <c r="B115" s="163" t="s">
        <v>56</v>
      </c>
      <c r="C115" s="164"/>
      <c r="D115" s="164"/>
      <c r="E115" s="165"/>
      <c r="F115" s="26"/>
      <c r="G115" s="26"/>
    </row>
    <row r="116" spans="1:7" s="27" customFormat="1" x14ac:dyDescent="0.25">
      <c r="A116" s="70">
        <v>36</v>
      </c>
      <c r="B116" s="166" t="s">
        <v>49</v>
      </c>
      <c r="C116" s="43">
        <v>0.5</v>
      </c>
      <c r="D116" s="43"/>
      <c r="E116" s="73"/>
      <c r="F116" s="26"/>
      <c r="G116" s="26"/>
    </row>
    <row r="117" spans="1:7" s="6" customFormat="1" x14ac:dyDescent="0.25">
      <c r="A117" s="167"/>
      <c r="B117" s="49"/>
      <c r="C117" s="50"/>
      <c r="D117" s="168">
        <f>IF(C117="x",0.5,0)</f>
        <v>0</v>
      </c>
      <c r="E117" s="125"/>
      <c r="F117" s="5"/>
      <c r="G117" s="5"/>
    </row>
    <row r="118" spans="1:7" s="27" customFormat="1" x14ac:dyDescent="0.25">
      <c r="A118" s="70">
        <v>37</v>
      </c>
      <c r="B118" s="166" t="s">
        <v>50</v>
      </c>
      <c r="C118" s="43">
        <v>0.75</v>
      </c>
      <c r="D118" s="43"/>
      <c r="E118" s="73"/>
      <c r="F118" s="26"/>
      <c r="G118" s="26"/>
    </row>
    <row r="119" spans="1:7" s="6" customFormat="1" x14ac:dyDescent="0.25">
      <c r="A119" s="167"/>
      <c r="B119" s="49"/>
      <c r="C119" s="50"/>
      <c r="D119" s="168">
        <f>IF(C119="x",0.75,0)</f>
        <v>0</v>
      </c>
      <c r="E119" s="125"/>
      <c r="F119" s="5"/>
      <c r="G119" s="5"/>
    </row>
    <row r="120" spans="1:7" s="27" customFormat="1" x14ac:dyDescent="0.25">
      <c r="A120" s="70">
        <v>38</v>
      </c>
      <c r="B120" s="166" t="s">
        <v>51</v>
      </c>
      <c r="C120" s="43">
        <v>1</v>
      </c>
      <c r="D120" s="43"/>
      <c r="E120" s="73"/>
      <c r="F120" s="26"/>
      <c r="G120" s="26"/>
    </row>
    <row r="121" spans="1:7" s="6" customFormat="1" x14ac:dyDescent="0.25">
      <c r="A121" s="167"/>
      <c r="B121" s="49"/>
      <c r="C121" s="50"/>
      <c r="D121" s="168">
        <f>IF(C121="x",1,0)</f>
        <v>0</v>
      </c>
      <c r="E121" s="125"/>
      <c r="F121" s="5"/>
      <c r="G121" s="5"/>
    </row>
    <row r="122" spans="1:7" s="27" customFormat="1" x14ac:dyDescent="0.25">
      <c r="A122" s="70">
        <v>39</v>
      </c>
      <c r="B122" s="166" t="s">
        <v>52</v>
      </c>
      <c r="C122" s="43">
        <v>1.25</v>
      </c>
      <c r="D122" s="43"/>
      <c r="E122" s="73"/>
      <c r="F122" s="26"/>
      <c r="G122" s="26"/>
    </row>
    <row r="123" spans="1:7" s="6" customFormat="1" x14ac:dyDescent="0.25">
      <c r="A123" s="167"/>
      <c r="B123" s="49"/>
      <c r="C123" s="50"/>
      <c r="D123" s="168">
        <f>IF(C123="x",1.25,0)</f>
        <v>0</v>
      </c>
      <c r="E123" s="125"/>
      <c r="F123" s="5"/>
      <c r="G123" s="5"/>
    </row>
    <row r="124" spans="1:7" s="27" customFormat="1" x14ac:dyDescent="0.25">
      <c r="A124" s="70">
        <v>40</v>
      </c>
      <c r="B124" s="166" t="s">
        <v>53</v>
      </c>
      <c r="C124" s="43">
        <v>1.5</v>
      </c>
      <c r="D124" s="43"/>
      <c r="E124" s="73"/>
      <c r="F124" s="26"/>
      <c r="G124" s="26"/>
    </row>
    <row r="125" spans="1:7" s="6" customFormat="1" x14ac:dyDescent="0.25">
      <c r="A125" s="167"/>
      <c r="B125" s="49"/>
      <c r="C125" s="50"/>
      <c r="D125" s="168">
        <f>IF(C125="x",1.5,0)</f>
        <v>0</v>
      </c>
      <c r="E125" s="125"/>
      <c r="F125" s="5"/>
      <c r="G125" s="5"/>
    </row>
    <row r="126" spans="1:7" s="27" customFormat="1" x14ac:dyDescent="0.25">
      <c r="A126" s="70">
        <v>41</v>
      </c>
      <c r="B126" s="166" t="s">
        <v>54</v>
      </c>
      <c r="C126" s="43">
        <v>2</v>
      </c>
      <c r="D126" s="43"/>
      <c r="E126" s="73"/>
      <c r="F126" s="26"/>
      <c r="G126" s="26"/>
    </row>
    <row r="127" spans="1:7" s="6" customFormat="1" x14ac:dyDescent="0.25">
      <c r="A127" s="167"/>
      <c r="B127" s="49"/>
      <c r="C127" s="50"/>
      <c r="D127" s="168">
        <f>IF(C127="x",2,0)</f>
        <v>0</v>
      </c>
      <c r="E127" s="125"/>
      <c r="F127" s="5"/>
      <c r="G127" s="5"/>
    </row>
    <row r="128" spans="1:7" s="27" customFormat="1" ht="13.8" thickBot="1" x14ac:dyDescent="0.3">
      <c r="A128" s="169"/>
      <c r="B128" s="170"/>
      <c r="C128" s="84"/>
      <c r="D128" s="84">
        <f>SUM(D115:D127)</f>
        <v>0</v>
      </c>
      <c r="E128" s="102">
        <f>SUM(D116:D127)</f>
        <v>0</v>
      </c>
      <c r="F128" s="26"/>
      <c r="G128" s="26"/>
    </row>
    <row r="129" spans="1:7" s="27" customFormat="1" x14ac:dyDescent="0.25">
      <c r="A129" s="162"/>
      <c r="B129" s="163" t="s">
        <v>57</v>
      </c>
      <c r="C129" s="164"/>
      <c r="D129" s="164"/>
      <c r="E129" s="165"/>
      <c r="F129" s="26"/>
      <c r="G129" s="26"/>
    </row>
    <row r="130" spans="1:7" s="27" customFormat="1" x14ac:dyDescent="0.25">
      <c r="A130" s="70">
        <v>42</v>
      </c>
      <c r="B130" s="166" t="s">
        <v>49</v>
      </c>
      <c r="C130" s="43">
        <v>0.5</v>
      </c>
      <c r="D130" s="43"/>
      <c r="E130" s="73"/>
      <c r="F130" s="26"/>
      <c r="G130" s="26"/>
    </row>
    <row r="131" spans="1:7" s="6" customFormat="1" x14ac:dyDescent="0.25">
      <c r="A131" s="167"/>
      <c r="B131" s="49"/>
      <c r="C131" s="50"/>
      <c r="D131" s="168">
        <f>IF(C131="x",0.5,0)</f>
        <v>0</v>
      </c>
      <c r="E131" s="125"/>
      <c r="F131" s="5"/>
      <c r="G131" s="5"/>
    </row>
    <row r="132" spans="1:7" s="27" customFormat="1" x14ac:dyDescent="0.25">
      <c r="A132" s="70">
        <v>43</v>
      </c>
      <c r="B132" s="166" t="s">
        <v>50</v>
      </c>
      <c r="C132" s="43">
        <v>0.75</v>
      </c>
      <c r="D132" s="43"/>
      <c r="E132" s="73"/>
      <c r="F132" s="26"/>
      <c r="G132" s="26"/>
    </row>
    <row r="133" spans="1:7" s="6" customFormat="1" x14ac:dyDescent="0.25">
      <c r="A133" s="167"/>
      <c r="B133" s="49"/>
      <c r="C133" s="50"/>
      <c r="D133" s="168">
        <f>IF(C133="x",0.75,0)</f>
        <v>0</v>
      </c>
      <c r="E133" s="125"/>
      <c r="F133" s="5"/>
      <c r="G133" s="5"/>
    </row>
    <row r="134" spans="1:7" s="27" customFormat="1" x14ac:dyDescent="0.25">
      <c r="A134" s="70">
        <v>44</v>
      </c>
      <c r="B134" s="166" t="s">
        <v>51</v>
      </c>
      <c r="C134" s="43">
        <v>1</v>
      </c>
      <c r="D134" s="43"/>
      <c r="E134" s="73"/>
      <c r="F134" s="26"/>
      <c r="G134" s="26"/>
    </row>
    <row r="135" spans="1:7" s="6" customFormat="1" x14ac:dyDescent="0.25">
      <c r="A135" s="167"/>
      <c r="B135" s="49"/>
      <c r="C135" s="50"/>
      <c r="D135" s="168">
        <f>IF(C135="x",1,0)</f>
        <v>0</v>
      </c>
      <c r="E135" s="125"/>
      <c r="F135" s="5"/>
      <c r="G135" s="5"/>
    </row>
    <row r="136" spans="1:7" s="27" customFormat="1" x14ac:dyDescent="0.25">
      <c r="A136" s="70">
        <v>45</v>
      </c>
      <c r="B136" s="166" t="s">
        <v>52</v>
      </c>
      <c r="C136" s="43">
        <v>1.25</v>
      </c>
      <c r="D136" s="43"/>
      <c r="E136" s="73"/>
      <c r="F136" s="26"/>
      <c r="G136" s="26"/>
    </row>
    <row r="137" spans="1:7" s="6" customFormat="1" x14ac:dyDescent="0.25">
      <c r="A137" s="167"/>
      <c r="B137" s="49"/>
      <c r="C137" s="50"/>
      <c r="D137" s="168">
        <f>IF(C137="x",1.25,0)</f>
        <v>0</v>
      </c>
      <c r="E137" s="125"/>
      <c r="F137" s="5"/>
      <c r="G137" s="5"/>
    </row>
    <row r="138" spans="1:7" s="27" customFormat="1" x14ac:dyDescent="0.25">
      <c r="A138" s="70">
        <v>46</v>
      </c>
      <c r="B138" s="166" t="s">
        <v>53</v>
      </c>
      <c r="C138" s="43">
        <v>1.5</v>
      </c>
      <c r="D138" s="43"/>
      <c r="E138" s="73"/>
      <c r="F138" s="26"/>
      <c r="G138" s="26"/>
    </row>
    <row r="139" spans="1:7" s="6" customFormat="1" x14ac:dyDescent="0.25">
      <c r="A139" s="167"/>
      <c r="B139" s="49"/>
      <c r="C139" s="50"/>
      <c r="D139" s="168">
        <f>IF(C139="x",1.5,0)</f>
        <v>0</v>
      </c>
      <c r="E139" s="125"/>
      <c r="F139" s="5"/>
      <c r="G139" s="5"/>
    </row>
    <row r="140" spans="1:7" s="27" customFormat="1" x14ac:dyDescent="0.25">
      <c r="A140" s="70">
        <v>47</v>
      </c>
      <c r="B140" s="166" t="s">
        <v>54</v>
      </c>
      <c r="C140" s="43">
        <v>2</v>
      </c>
      <c r="D140" s="43"/>
      <c r="E140" s="73"/>
      <c r="F140" s="26"/>
      <c r="G140" s="26"/>
    </row>
    <row r="141" spans="1:7" s="6" customFormat="1" x14ac:dyDescent="0.25">
      <c r="A141" s="67"/>
      <c r="B141" s="51"/>
      <c r="C141" s="50"/>
      <c r="D141" s="168">
        <f>IF(C141="x",2,0)</f>
        <v>0</v>
      </c>
      <c r="E141" s="125"/>
      <c r="F141" s="5"/>
      <c r="G141" s="5"/>
    </row>
    <row r="142" spans="1:7" s="27" customFormat="1" ht="13.8" thickBot="1" x14ac:dyDescent="0.3">
      <c r="A142" s="82"/>
      <c r="B142" s="171"/>
      <c r="C142" s="84"/>
      <c r="D142" s="84">
        <f>SUM(D129:D141)</f>
        <v>0</v>
      </c>
      <c r="E142" s="102">
        <f>SUM(D130:D141)</f>
        <v>0</v>
      </c>
      <c r="F142" s="26"/>
      <c r="G142" s="26"/>
    </row>
    <row r="143" spans="1:7" s="27" customFormat="1" x14ac:dyDescent="0.25">
      <c r="A143" s="172"/>
      <c r="B143" s="173" t="s">
        <v>58</v>
      </c>
      <c r="C143" s="164"/>
      <c r="D143" s="164"/>
      <c r="E143" s="165"/>
      <c r="F143" s="26"/>
      <c r="G143" s="26"/>
    </row>
    <row r="144" spans="1:7" s="27" customFormat="1" x14ac:dyDescent="0.25">
      <c r="A144" s="70">
        <v>48</v>
      </c>
      <c r="B144" s="166" t="s">
        <v>49</v>
      </c>
      <c r="C144" s="43">
        <v>0.5</v>
      </c>
      <c r="D144" s="43"/>
      <c r="E144" s="73"/>
      <c r="F144" s="26"/>
      <c r="G144" s="26"/>
    </row>
    <row r="145" spans="1:7" s="6" customFormat="1" x14ac:dyDescent="0.25">
      <c r="A145" s="167"/>
      <c r="B145" s="49"/>
      <c r="C145" s="50"/>
      <c r="D145" s="168">
        <f>IF(C145="x",0.5,0)</f>
        <v>0</v>
      </c>
      <c r="E145" s="125"/>
      <c r="F145" s="5"/>
      <c r="G145" s="5"/>
    </row>
    <row r="146" spans="1:7" s="27" customFormat="1" x14ac:dyDescent="0.25">
      <c r="A146" s="70">
        <v>49</v>
      </c>
      <c r="B146" s="166" t="s">
        <v>50</v>
      </c>
      <c r="C146" s="43">
        <v>0.75</v>
      </c>
      <c r="D146" s="43"/>
      <c r="E146" s="73"/>
      <c r="F146" s="26"/>
      <c r="G146" s="26"/>
    </row>
    <row r="147" spans="1:7" s="6" customFormat="1" x14ac:dyDescent="0.25">
      <c r="A147" s="167"/>
      <c r="B147" s="49"/>
      <c r="C147" s="50"/>
      <c r="D147" s="168">
        <f>IF(C147="x",0.75,0)</f>
        <v>0</v>
      </c>
      <c r="E147" s="125"/>
      <c r="F147" s="5"/>
      <c r="G147" s="5"/>
    </row>
    <row r="148" spans="1:7" s="27" customFormat="1" x14ac:dyDescent="0.25">
      <c r="A148" s="70">
        <v>50</v>
      </c>
      <c r="B148" s="166" t="s">
        <v>51</v>
      </c>
      <c r="C148" s="43">
        <v>1</v>
      </c>
      <c r="D148" s="43"/>
      <c r="E148" s="73"/>
      <c r="F148" s="26"/>
      <c r="G148" s="26"/>
    </row>
    <row r="149" spans="1:7" s="6" customFormat="1" x14ac:dyDescent="0.25">
      <c r="A149" s="167"/>
      <c r="B149" s="49"/>
      <c r="C149" s="50"/>
      <c r="D149" s="168">
        <f>IF(C149="x",1,0)</f>
        <v>0</v>
      </c>
      <c r="E149" s="125"/>
      <c r="F149" s="5"/>
      <c r="G149" s="5"/>
    </row>
    <row r="150" spans="1:7" s="27" customFormat="1" x14ac:dyDescent="0.25">
      <c r="A150" s="70">
        <v>51</v>
      </c>
      <c r="B150" s="166" t="s">
        <v>52</v>
      </c>
      <c r="C150" s="43">
        <v>1.25</v>
      </c>
      <c r="D150" s="43"/>
      <c r="E150" s="73"/>
      <c r="F150" s="26"/>
      <c r="G150" s="26"/>
    </row>
    <row r="151" spans="1:7" s="6" customFormat="1" x14ac:dyDescent="0.25">
      <c r="A151" s="167"/>
      <c r="B151" s="49"/>
      <c r="C151" s="50"/>
      <c r="D151" s="168">
        <f>IF(C151="x",1.25,0)</f>
        <v>0</v>
      </c>
      <c r="E151" s="125"/>
      <c r="F151" s="5"/>
      <c r="G151" s="5"/>
    </row>
    <row r="152" spans="1:7" s="27" customFormat="1" x14ac:dyDescent="0.25">
      <c r="A152" s="70">
        <v>52</v>
      </c>
      <c r="B152" s="166" t="s">
        <v>53</v>
      </c>
      <c r="C152" s="43">
        <v>1.5</v>
      </c>
      <c r="D152" s="43"/>
      <c r="E152" s="73"/>
      <c r="F152" s="26"/>
      <c r="G152" s="26"/>
    </row>
    <row r="153" spans="1:7" s="6" customFormat="1" x14ac:dyDescent="0.25">
      <c r="A153" s="167"/>
      <c r="B153" s="49"/>
      <c r="C153" s="50"/>
      <c r="D153" s="168">
        <f>IF(C153="x",1.5,0)</f>
        <v>0</v>
      </c>
      <c r="E153" s="125"/>
      <c r="F153" s="5"/>
      <c r="G153" s="5"/>
    </row>
    <row r="154" spans="1:7" s="27" customFormat="1" x14ac:dyDescent="0.25">
      <c r="A154" s="70">
        <v>53</v>
      </c>
      <c r="B154" s="166" t="s">
        <v>54</v>
      </c>
      <c r="C154" s="43">
        <v>2</v>
      </c>
      <c r="D154" s="43"/>
      <c r="E154" s="73"/>
      <c r="F154" s="26"/>
      <c r="G154" s="26"/>
    </row>
    <row r="155" spans="1:7" s="6" customFormat="1" x14ac:dyDescent="0.25">
      <c r="A155" s="67"/>
      <c r="B155" s="51"/>
      <c r="C155" s="50"/>
      <c r="D155" s="168">
        <f>IF(C155="x",2,0)</f>
        <v>0</v>
      </c>
      <c r="E155" s="125"/>
      <c r="F155" s="5"/>
      <c r="G155" s="5"/>
    </row>
    <row r="156" spans="1:7" s="27" customFormat="1" ht="13.8" thickBot="1" x14ac:dyDescent="0.3">
      <c r="A156" s="174"/>
      <c r="B156" s="175"/>
      <c r="C156" s="176"/>
      <c r="D156" s="176">
        <f>SUM(D144:D155)</f>
        <v>0</v>
      </c>
      <c r="E156" s="81">
        <f>SUM(D144:D155)</f>
        <v>0</v>
      </c>
      <c r="F156" s="26"/>
      <c r="G156" s="26"/>
    </row>
    <row r="157" spans="1:7" s="27" customFormat="1" ht="13.8" thickBot="1" x14ac:dyDescent="0.3">
      <c r="A157" s="177"/>
      <c r="B157" s="178"/>
      <c r="C157" s="155"/>
      <c r="D157" s="155">
        <f>IF(SUM(D100+D114+D128+D142+D156)&lt;10,SUM(D100+D114+D128+D142+D156),10)</f>
        <v>0</v>
      </c>
      <c r="E157" s="179">
        <f>IF(SUM(D88:D155)&lt;10,SUM(D88:D155),10)</f>
        <v>0</v>
      </c>
      <c r="F157" s="26"/>
      <c r="G157" s="26"/>
    </row>
    <row r="158" spans="1:7" s="27" customFormat="1" ht="13.8" thickBot="1" x14ac:dyDescent="0.3">
      <c r="A158" s="180" t="s">
        <v>59</v>
      </c>
      <c r="B158" s="181" t="s">
        <v>60</v>
      </c>
      <c r="C158" s="182" t="s">
        <v>11</v>
      </c>
      <c r="D158" s="183" t="s">
        <v>12</v>
      </c>
      <c r="E158" s="184"/>
      <c r="F158" s="26"/>
      <c r="G158" s="26"/>
    </row>
    <row r="159" spans="1:7" s="27" customFormat="1" ht="12" customHeight="1" x14ac:dyDescent="0.25">
      <c r="A159" s="63">
        <v>54</v>
      </c>
      <c r="B159" s="64" t="s">
        <v>61</v>
      </c>
      <c r="C159" s="45">
        <v>0.2</v>
      </c>
      <c r="D159" s="185"/>
      <c r="E159" s="66"/>
      <c r="F159" s="26"/>
      <c r="G159" s="26"/>
    </row>
    <row r="160" spans="1:7" x14ac:dyDescent="0.25">
      <c r="A160" s="74"/>
      <c r="B160" s="10"/>
      <c r="C160" s="11"/>
      <c r="D160" s="43">
        <f>IF(C160="X",0.2,0)</f>
        <v>0</v>
      </c>
      <c r="E160" s="75"/>
      <c r="F160" s="3"/>
      <c r="G160" s="3"/>
    </row>
    <row r="161" spans="1:7" x14ac:dyDescent="0.25">
      <c r="A161" s="74"/>
      <c r="B161" s="10"/>
      <c r="C161" s="11"/>
      <c r="D161" s="43">
        <f>IF(C161="X",0.2,0)</f>
        <v>0</v>
      </c>
      <c r="E161" s="75"/>
      <c r="F161" s="3"/>
      <c r="G161" s="3"/>
    </row>
    <row r="162" spans="1:7" x14ac:dyDescent="0.25">
      <c r="A162" s="74"/>
      <c r="B162" s="10"/>
      <c r="C162" s="11"/>
      <c r="D162" s="43">
        <f>IF(C162="X",0.2,0)</f>
        <v>0</v>
      </c>
      <c r="E162" s="75"/>
      <c r="F162" s="3"/>
      <c r="G162" s="3"/>
    </row>
    <row r="163" spans="1:7" x14ac:dyDescent="0.25">
      <c r="A163" s="74"/>
      <c r="B163" s="10"/>
      <c r="C163" s="11"/>
      <c r="D163" s="43">
        <f>IF(C163="X",0.2,0)</f>
        <v>0</v>
      </c>
      <c r="E163" s="75"/>
      <c r="F163" s="3"/>
      <c r="G163" s="3"/>
    </row>
    <row r="164" spans="1:7" x14ac:dyDescent="0.25">
      <c r="A164" s="74"/>
      <c r="B164" s="10"/>
      <c r="C164" s="11"/>
      <c r="D164" s="43">
        <f>IF(C164="X",0.2,0)</f>
        <v>0</v>
      </c>
      <c r="E164" s="186">
        <f>D164+SUM(D159:D163)</f>
        <v>0</v>
      </c>
      <c r="F164" s="3"/>
      <c r="G164" s="3"/>
    </row>
    <row r="165" spans="1:7" s="27" customFormat="1" x14ac:dyDescent="0.25">
      <c r="A165" s="70">
        <v>55</v>
      </c>
      <c r="B165" s="76" t="s">
        <v>62</v>
      </c>
      <c r="C165" s="43">
        <v>0.25</v>
      </c>
      <c r="D165" s="94"/>
      <c r="E165" s="187"/>
      <c r="F165" s="26"/>
      <c r="G165" s="26"/>
    </row>
    <row r="166" spans="1:7" x14ac:dyDescent="0.25">
      <c r="A166" s="188"/>
      <c r="B166" s="10"/>
      <c r="C166" s="11"/>
      <c r="D166" s="43">
        <f>IF(C166="X",0.25,0)</f>
        <v>0</v>
      </c>
      <c r="E166" s="75"/>
      <c r="F166" s="3"/>
      <c r="G166" s="3"/>
    </row>
    <row r="167" spans="1:7" x14ac:dyDescent="0.25">
      <c r="A167" s="188"/>
      <c r="B167" s="10"/>
      <c r="C167" s="11"/>
      <c r="D167" s="43">
        <f>IF(C167="X",0.25,0)</f>
        <v>0</v>
      </c>
      <c r="E167" s="75"/>
      <c r="F167" s="3"/>
      <c r="G167" s="3"/>
    </row>
    <row r="168" spans="1:7" x14ac:dyDescent="0.25">
      <c r="A168" s="188"/>
      <c r="B168" s="10"/>
      <c r="C168" s="11"/>
      <c r="D168" s="43">
        <f>IF(C168="X",0.25,0)</f>
        <v>0</v>
      </c>
      <c r="E168" s="75"/>
      <c r="F168" s="3"/>
      <c r="G168" s="3"/>
    </row>
    <row r="169" spans="1:7" x14ac:dyDescent="0.25">
      <c r="A169" s="188"/>
      <c r="B169" s="10"/>
      <c r="C169" s="11"/>
      <c r="D169" s="43">
        <f>IF(C169="X",0.25,0)</f>
        <v>0</v>
      </c>
      <c r="E169" s="75"/>
      <c r="F169" s="3"/>
      <c r="G169" s="3"/>
    </row>
    <row r="170" spans="1:7" ht="12" customHeight="1" x14ac:dyDescent="0.25">
      <c r="A170" s="188"/>
      <c r="B170" s="10"/>
      <c r="C170" s="11"/>
      <c r="D170" s="43">
        <f>IF(C170="X",0.25,0)</f>
        <v>0</v>
      </c>
      <c r="E170" s="186">
        <f>D170+SUM(D165:D169)</f>
        <v>0</v>
      </c>
      <c r="F170" s="3"/>
      <c r="G170" s="3"/>
    </row>
    <row r="171" spans="1:7" s="27" customFormat="1" x14ac:dyDescent="0.25">
      <c r="A171" s="70">
        <v>56</v>
      </c>
      <c r="B171" s="76" t="s">
        <v>63</v>
      </c>
      <c r="C171" s="43">
        <v>0.3</v>
      </c>
      <c r="D171" s="43"/>
      <c r="E171" s="187"/>
      <c r="F171" s="26"/>
      <c r="G171" s="26"/>
    </row>
    <row r="172" spans="1:7" x14ac:dyDescent="0.25">
      <c r="A172" s="74"/>
      <c r="B172" s="10"/>
      <c r="C172" s="11"/>
      <c r="D172" s="43">
        <f>IF(C172="X",0.3,0)</f>
        <v>0</v>
      </c>
      <c r="E172" s="75"/>
      <c r="F172" s="3"/>
      <c r="G172" s="3"/>
    </row>
    <row r="173" spans="1:7" x14ac:dyDescent="0.25">
      <c r="A173" s="74"/>
      <c r="B173" s="10"/>
      <c r="C173" s="11"/>
      <c r="D173" s="43">
        <f>IF(C173="X",0.3,0)</f>
        <v>0</v>
      </c>
      <c r="E173" s="75"/>
      <c r="F173" s="3"/>
      <c r="G173" s="3"/>
    </row>
    <row r="174" spans="1:7" x14ac:dyDescent="0.25">
      <c r="A174" s="74"/>
      <c r="B174" s="10"/>
      <c r="C174" s="11"/>
      <c r="D174" s="43">
        <f>IF(C174="X",0.3,0)</f>
        <v>0</v>
      </c>
      <c r="E174" s="75"/>
      <c r="F174" s="3"/>
      <c r="G174" s="3"/>
    </row>
    <row r="175" spans="1:7" x14ac:dyDescent="0.25">
      <c r="A175" s="74"/>
      <c r="B175" s="10"/>
      <c r="C175" s="11"/>
      <c r="D175" s="43">
        <f>IF(C175="X",0.3,0)</f>
        <v>0</v>
      </c>
      <c r="E175" s="75"/>
      <c r="F175" s="3"/>
      <c r="G175" s="3"/>
    </row>
    <row r="176" spans="1:7" x14ac:dyDescent="0.25">
      <c r="A176" s="74"/>
      <c r="B176" s="10"/>
      <c r="C176" s="11"/>
      <c r="D176" s="43">
        <f>IF(C176="X",0.3,0)</f>
        <v>0</v>
      </c>
      <c r="E176" s="187">
        <f>SUM(D171:D175)</f>
        <v>0</v>
      </c>
      <c r="F176" s="3"/>
      <c r="G176" s="3"/>
    </row>
    <row r="177" spans="1:7" s="27" customFormat="1" x14ac:dyDescent="0.25">
      <c r="A177" s="70">
        <v>57</v>
      </c>
      <c r="B177" s="76" t="s">
        <v>64</v>
      </c>
      <c r="C177" s="43">
        <v>0.4</v>
      </c>
      <c r="D177" s="43"/>
      <c r="E177" s="187"/>
      <c r="F177" s="26"/>
      <c r="G177" s="26"/>
    </row>
    <row r="178" spans="1:7" x14ac:dyDescent="0.25">
      <c r="A178" s="188"/>
      <c r="B178" s="10"/>
      <c r="C178" s="11"/>
      <c r="D178" s="43">
        <f>IF(C178="X",0.4,0)</f>
        <v>0</v>
      </c>
      <c r="E178" s="75"/>
      <c r="F178" s="3"/>
      <c r="G178" s="3"/>
    </row>
    <row r="179" spans="1:7" x14ac:dyDescent="0.25">
      <c r="A179" s="188"/>
      <c r="B179" s="10"/>
      <c r="C179" s="11"/>
      <c r="D179" s="43">
        <f>IF(C179="X",0.4,0)</f>
        <v>0</v>
      </c>
      <c r="E179" s="75"/>
      <c r="F179" s="3"/>
      <c r="G179" s="3"/>
    </row>
    <row r="180" spans="1:7" x14ac:dyDescent="0.25">
      <c r="A180" s="188"/>
      <c r="B180" s="10"/>
      <c r="C180" s="11"/>
      <c r="D180" s="43">
        <f>IF(C180="X",0.4,0)</f>
        <v>0</v>
      </c>
      <c r="E180" s="75"/>
      <c r="F180" s="3"/>
      <c r="G180" s="3"/>
    </row>
    <row r="181" spans="1:7" x14ac:dyDescent="0.25">
      <c r="A181" s="188"/>
      <c r="B181" s="10"/>
      <c r="C181" s="11"/>
      <c r="D181" s="43">
        <f>IF(C181="X",0.4,0)</f>
        <v>0</v>
      </c>
      <c r="E181" s="75"/>
      <c r="F181" s="3"/>
      <c r="G181" s="3"/>
    </row>
    <row r="182" spans="1:7" x14ac:dyDescent="0.25">
      <c r="A182" s="188"/>
      <c r="B182" s="10"/>
      <c r="C182" s="11"/>
      <c r="D182" s="43">
        <f>IF(C182="X",0.4,0)</f>
        <v>0</v>
      </c>
      <c r="E182" s="186">
        <f>SUM(D177:D181)</f>
        <v>0</v>
      </c>
      <c r="F182" s="3"/>
      <c r="G182" s="3"/>
    </row>
    <row r="183" spans="1:7" s="27" customFormat="1" x14ac:dyDescent="0.25">
      <c r="A183" s="70">
        <v>58</v>
      </c>
      <c r="B183" s="76" t="s">
        <v>65</v>
      </c>
      <c r="C183" s="43">
        <v>0.5</v>
      </c>
      <c r="D183" s="43"/>
      <c r="E183" s="187"/>
      <c r="F183" s="26"/>
      <c r="G183" s="26"/>
    </row>
    <row r="184" spans="1:7" x14ac:dyDescent="0.25">
      <c r="A184" s="98"/>
      <c r="B184" s="29"/>
      <c r="C184" s="11"/>
      <c r="D184" s="43">
        <f>IF(C184="X",0.5,0)</f>
        <v>0</v>
      </c>
      <c r="E184" s="75"/>
      <c r="F184" s="3"/>
      <c r="G184" s="3"/>
    </row>
    <row r="185" spans="1:7" x14ac:dyDescent="0.25">
      <c r="A185" s="98"/>
      <c r="B185" s="29"/>
      <c r="C185" s="11"/>
      <c r="D185" s="43">
        <f>IF(C185="X",0.5,0)</f>
        <v>0</v>
      </c>
      <c r="E185" s="75"/>
      <c r="F185" s="3"/>
      <c r="G185" s="3"/>
    </row>
    <row r="186" spans="1:7" x14ac:dyDescent="0.25">
      <c r="A186" s="98"/>
      <c r="B186" s="29"/>
      <c r="C186" s="11"/>
      <c r="D186" s="43">
        <f>IF(C186="X",0.5,0)</f>
        <v>0</v>
      </c>
      <c r="E186" s="75"/>
      <c r="F186" s="3"/>
      <c r="G186" s="3"/>
    </row>
    <row r="187" spans="1:7" x14ac:dyDescent="0.25">
      <c r="A187" s="98"/>
      <c r="B187" s="29"/>
      <c r="C187" s="11"/>
      <c r="D187" s="43">
        <f>IF(C187="X",0.5,0)</f>
        <v>0</v>
      </c>
      <c r="E187" s="75"/>
      <c r="F187" s="3"/>
      <c r="G187" s="3"/>
    </row>
    <row r="188" spans="1:7" x14ac:dyDescent="0.25">
      <c r="A188" s="98"/>
      <c r="B188" s="29"/>
      <c r="C188" s="11"/>
      <c r="D188" s="43">
        <f>IF(C188="X",0.5,0)</f>
        <v>0</v>
      </c>
      <c r="E188" s="186">
        <f>D188+SUM(D183:D187)</f>
        <v>0</v>
      </c>
      <c r="F188" s="3"/>
      <c r="G188" s="3"/>
    </row>
    <row r="189" spans="1:7" s="27" customFormat="1" x14ac:dyDescent="0.25">
      <c r="A189" s="99">
        <v>59</v>
      </c>
      <c r="B189" s="79" t="s">
        <v>66</v>
      </c>
      <c r="C189" s="43">
        <v>0.8</v>
      </c>
      <c r="D189" s="43"/>
      <c r="E189" s="187"/>
      <c r="F189" s="26"/>
      <c r="G189" s="26"/>
    </row>
    <row r="190" spans="1:7" x14ac:dyDescent="0.25">
      <c r="A190" s="188"/>
      <c r="B190" s="10"/>
      <c r="C190" s="11"/>
      <c r="D190" s="43">
        <f>IF(C190="X",0.8,0)</f>
        <v>0</v>
      </c>
      <c r="E190" s="75"/>
      <c r="F190" s="3"/>
      <c r="G190" s="3"/>
    </row>
    <row r="191" spans="1:7" x14ac:dyDescent="0.25">
      <c r="A191" s="188"/>
      <c r="B191" s="10"/>
      <c r="C191" s="11"/>
      <c r="D191" s="43">
        <f>IF(C191="X",0.8,0)</f>
        <v>0</v>
      </c>
      <c r="E191" s="75"/>
      <c r="F191" s="3"/>
      <c r="G191" s="3"/>
    </row>
    <row r="192" spans="1:7" x14ac:dyDescent="0.25">
      <c r="A192" s="188"/>
      <c r="B192" s="10"/>
      <c r="C192" s="11"/>
      <c r="D192" s="43">
        <f>IF(C192="X",0.8,0)</f>
        <v>0</v>
      </c>
      <c r="E192" s="75"/>
      <c r="F192" s="3"/>
      <c r="G192" s="3"/>
    </row>
    <row r="193" spans="1:7" x14ac:dyDescent="0.25">
      <c r="A193" s="188"/>
      <c r="B193" s="10"/>
      <c r="C193" s="11"/>
      <c r="D193" s="43">
        <f>IF(C193="X",0.8,0)</f>
        <v>0</v>
      </c>
      <c r="E193" s="75"/>
      <c r="F193" s="3"/>
      <c r="G193" s="3"/>
    </row>
    <row r="194" spans="1:7" x14ac:dyDescent="0.25">
      <c r="A194" s="188"/>
      <c r="B194" s="10"/>
      <c r="C194" s="11"/>
      <c r="D194" s="43">
        <f>IF(C194="X",0.8,0)</f>
        <v>0</v>
      </c>
      <c r="E194" s="189">
        <f>SUM(D190:D194)</f>
        <v>0</v>
      </c>
      <c r="F194" s="3"/>
      <c r="G194" s="3"/>
    </row>
    <row r="195" spans="1:7" s="27" customFormat="1" ht="13.8" thickBot="1" x14ac:dyDescent="0.3">
      <c r="A195" s="114"/>
      <c r="B195" s="190"/>
      <c r="C195" s="30"/>
      <c r="D195" s="30">
        <f>SUM(D160:D194)</f>
        <v>0</v>
      </c>
      <c r="E195" s="191">
        <f>IF(SUM(D160:D194)&lt;10,SUM(D160:D194),10)</f>
        <v>0</v>
      </c>
      <c r="F195" s="26"/>
      <c r="G195" s="26"/>
    </row>
    <row r="196" spans="1:7" s="27" customFormat="1" ht="24" customHeight="1" thickBot="1" x14ac:dyDescent="0.3">
      <c r="A196" s="192" t="s">
        <v>67</v>
      </c>
      <c r="B196" s="193" t="s">
        <v>68</v>
      </c>
      <c r="C196" s="194" t="s">
        <v>69</v>
      </c>
      <c r="D196" s="195" t="s">
        <v>12</v>
      </c>
      <c r="E196" s="196"/>
      <c r="F196" s="26"/>
      <c r="G196" s="26"/>
    </row>
    <row r="197" spans="1:7" s="27" customFormat="1" x14ac:dyDescent="0.25">
      <c r="A197" s="63">
        <v>60</v>
      </c>
      <c r="B197" s="64" t="s">
        <v>61</v>
      </c>
      <c r="C197" s="45">
        <v>0.05</v>
      </c>
      <c r="D197" s="197"/>
      <c r="E197" s="66"/>
      <c r="F197" s="26"/>
      <c r="G197" s="26"/>
    </row>
    <row r="198" spans="1:7" x14ac:dyDescent="0.25">
      <c r="A198" s="74"/>
      <c r="B198" s="10"/>
      <c r="C198" s="11"/>
      <c r="D198" s="43">
        <f t="shared" ref="D198:D205" si="1">IF(C198="X",0.05,0)</f>
        <v>0</v>
      </c>
      <c r="E198" s="75"/>
      <c r="F198" s="3"/>
      <c r="G198" s="3"/>
    </row>
    <row r="199" spans="1:7" x14ac:dyDescent="0.25">
      <c r="A199" s="74"/>
      <c r="B199" s="10"/>
      <c r="C199" s="11"/>
      <c r="D199" s="43">
        <f t="shared" si="1"/>
        <v>0</v>
      </c>
      <c r="E199" s="75"/>
      <c r="F199" s="3"/>
      <c r="G199" s="3"/>
    </row>
    <row r="200" spans="1:7" x14ac:dyDescent="0.25">
      <c r="A200" s="74"/>
      <c r="B200" s="10"/>
      <c r="C200" s="11"/>
      <c r="D200" s="43">
        <f t="shared" si="1"/>
        <v>0</v>
      </c>
      <c r="E200" s="75"/>
      <c r="F200" s="3"/>
      <c r="G200" s="3"/>
    </row>
    <row r="201" spans="1:7" x14ac:dyDescent="0.25">
      <c r="A201" s="74"/>
      <c r="B201" s="10"/>
      <c r="C201" s="11"/>
      <c r="D201" s="43">
        <f t="shared" si="1"/>
        <v>0</v>
      </c>
      <c r="E201" s="75"/>
      <c r="F201" s="3"/>
      <c r="G201" s="3"/>
    </row>
    <row r="202" spans="1:7" x14ac:dyDescent="0.25">
      <c r="A202" s="74"/>
      <c r="B202" s="10"/>
      <c r="C202" s="11"/>
      <c r="D202" s="43">
        <f t="shared" si="1"/>
        <v>0</v>
      </c>
      <c r="E202" s="75"/>
      <c r="F202" s="3"/>
      <c r="G202" s="3"/>
    </row>
    <row r="203" spans="1:7" x14ac:dyDescent="0.25">
      <c r="A203" s="74"/>
      <c r="B203" s="10"/>
      <c r="C203" s="11"/>
      <c r="D203" s="43">
        <f t="shared" si="1"/>
        <v>0</v>
      </c>
      <c r="E203" s="75"/>
      <c r="F203" s="3"/>
      <c r="G203" s="3"/>
    </row>
    <row r="204" spans="1:7" x14ac:dyDescent="0.25">
      <c r="A204" s="74"/>
      <c r="B204" s="10"/>
      <c r="C204" s="11"/>
      <c r="D204" s="43">
        <f t="shared" si="1"/>
        <v>0</v>
      </c>
      <c r="E204" s="75"/>
      <c r="F204" s="3"/>
      <c r="G204" s="3"/>
    </row>
    <row r="205" spans="1:7" x14ac:dyDescent="0.25">
      <c r="A205" s="74"/>
      <c r="B205" s="10"/>
      <c r="C205" s="11"/>
      <c r="D205" s="43">
        <f t="shared" si="1"/>
        <v>0</v>
      </c>
      <c r="E205" s="186">
        <f>SUM(D198:D205)</f>
        <v>0</v>
      </c>
      <c r="F205" s="3"/>
      <c r="G205" s="3"/>
    </row>
    <row r="206" spans="1:7" s="27" customFormat="1" x14ac:dyDescent="0.25">
      <c r="A206" s="70">
        <v>61</v>
      </c>
      <c r="B206" s="76" t="s">
        <v>70</v>
      </c>
      <c r="C206" s="43">
        <v>0.1</v>
      </c>
      <c r="D206" s="94"/>
      <c r="E206" s="73"/>
      <c r="F206" s="26"/>
      <c r="G206" s="26"/>
    </row>
    <row r="207" spans="1:7" x14ac:dyDescent="0.25">
      <c r="A207" s="188"/>
      <c r="B207" s="10"/>
      <c r="C207" s="11"/>
      <c r="D207" s="43">
        <f t="shared" ref="D207:D214" si="2">IF(C207="X",0.1,0)</f>
        <v>0</v>
      </c>
      <c r="E207" s="75"/>
      <c r="F207" s="3"/>
      <c r="G207" s="3"/>
    </row>
    <row r="208" spans="1:7" x14ac:dyDescent="0.25">
      <c r="A208" s="188"/>
      <c r="B208" s="10"/>
      <c r="C208" s="11"/>
      <c r="D208" s="43">
        <f t="shared" si="2"/>
        <v>0</v>
      </c>
      <c r="E208" s="75"/>
      <c r="F208" s="3"/>
      <c r="G208" s="3"/>
    </row>
    <row r="209" spans="1:7" x14ac:dyDescent="0.25">
      <c r="A209" s="188"/>
      <c r="B209" s="10"/>
      <c r="C209" s="11"/>
      <c r="D209" s="43">
        <f t="shared" si="2"/>
        <v>0</v>
      </c>
      <c r="E209" s="75"/>
      <c r="F209" s="3"/>
      <c r="G209" s="3"/>
    </row>
    <row r="210" spans="1:7" x14ac:dyDescent="0.25">
      <c r="A210" s="188"/>
      <c r="B210" s="10"/>
      <c r="C210" s="11"/>
      <c r="D210" s="43">
        <f t="shared" si="2"/>
        <v>0</v>
      </c>
      <c r="E210" s="75"/>
      <c r="F210" s="3"/>
      <c r="G210" s="3"/>
    </row>
    <row r="211" spans="1:7" x14ac:dyDescent="0.25">
      <c r="A211" s="188"/>
      <c r="B211" s="10"/>
      <c r="C211" s="11"/>
      <c r="D211" s="43">
        <f t="shared" si="2"/>
        <v>0</v>
      </c>
      <c r="E211" s="75"/>
      <c r="F211" s="3"/>
      <c r="G211" s="3"/>
    </row>
    <row r="212" spans="1:7" x14ac:dyDescent="0.25">
      <c r="A212" s="188"/>
      <c r="B212" s="10"/>
      <c r="C212" s="11"/>
      <c r="D212" s="43">
        <f t="shared" si="2"/>
        <v>0</v>
      </c>
      <c r="E212" s="75"/>
      <c r="F212" s="3"/>
      <c r="G212" s="3"/>
    </row>
    <row r="213" spans="1:7" x14ac:dyDescent="0.25">
      <c r="A213" s="188"/>
      <c r="B213" s="10"/>
      <c r="C213" s="11"/>
      <c r="D213" s="43">
        <f t="shared" si="2"/>
        <v>0</v>
      </c>
      <c r="E213" s="75"/>
      <c r="F213" s="3"/>
      <c r="G213" s="3"/>
    </row>
    <row r="214" spans="1:7" x14ac:dyDescent="0.25">
      <c r="A214" s="188"/>
      <c r="B214" s="10"/>
      <c r="C214" s="11"/>
      <c r="D214" s="43">
        <f t="shared" si="2"/>
        <v>0</v>
      </c>
      <c r="E214" s="186">
        <f>SUM(D207:D214)</f>
        <v>0</v>
      </c>
      <c r="F214" s="3"/>
      <c r="G214" s="3"/>
    </row>
    <row r="215" spans="1:7" s="27" customFormat="1" x14ac:dyDescent="0.25">
      <c r="A215" s="70">
        <v>62</v>
      </c>
      <c r="B215" s="76" t="s">
        <v>63</v>
      </c>
      <c r="C215" s="43">
        <v>0.15</v>
      </c>
      <c r="D215" s="94"/>
      <c r="E215" s="73"/>
      <c r="F215" s="26"/>
      <c r="G215" s="26"/>
    </row>
    <row r="216" spans="1:7" x14ac:dyDescent="0.25">
      <c r="A216" s="74"/>
      <c r="B216" s="10"/>
      <c r="C216" s="11"/>
      <c r="D216" s="43">
        <f t="shared" ref="D216:D223" si="3">IF(C216="X",0.15,0)</f>
        <v>0</v>
      </c>
      <c r="E216" s="75"/>
      <c r="F216" s="3"/>
      <c r="G216" s="3"/>
    </row>
    <row r="217" spans="1:7" x14ac:dyDescent="0.25">
      <c r="A217" s="74"/>
      <c r="B217" s="10"/>
      <c r="C217" s="11"/>
      <c r="D217" s="43">
        <f t="shared" si="3"/>
        <v>0</v>
      </c>
      <c r="E217" s="75"/>
      <c r="F217" s="3"/>
      <c r="G217" s="3"/>
    </row>
    <row r="218" spans="1:7" x14ac:dyDescent="0.25">
      <c r="A218" s="74"/>
      <c r="B218" s="10"/>
      <c r="C218" s="11"/>
      <c r="D218" s="43">
        <f t="shared" si="3"/>
        <v>0</v>
      </c>
      <c r="E218" s="75"/>
      <c r="F218" s="3"/>
      <c r="G218" s="3"/>
    </row>
    <row r="219" spans="1:7" x14ac:dyDescent="0.25">
      <c r="A219" s="74"/>
      <c r="B219" s="10"/>
      <c r="C219" s="11"/>
      <c r="D219" s="43">
        <f t="shared" si="3"/>
        <v>0</v>
      </c>
      <c r="E219" s="75"/>
      <c r="F219" s="3"/>
      <c r="G219" s="3"/>
    </row>
    <row r="220" spans="1:7" x14ac:dyDescent="0.25">
      <c r="A220" s="74"/>
      <c r="B220" s="10"/>
      <c r="C220" s="11"/>
      <c r="D220" s="43">
        <f t="shared" si="3"/>
        <v>0</v>
      </c>
      <c r="E220" s="75"/>
      <c r="F220" s="3"/>
      <c r="G220" s="3"/>
    </row>
    <row r="221" spans="1:7" x14ac:dyDescent="0.25">
      <c r="A221" s="74"/>
      <c r="B221" s="10"/>
      <c r="C221" s="11"/>
      <c r="D221" s="43">
        <f t="shared" si="3"/>
        <v>0</v>
      </c>
      <c r="E221" s="75"/>
      <c r="F221" s="3"/>
      <c r="G221" s="3"/>
    </row>
    <row r="222" spans="1:7" x14ac:dyDescent="0.25">
      <c r="A222" s="74"/>
      <c r="B222" s="10"/>
      <c r="C222" s="11"/>
      <c r="D222" s="43">
        <f t="shared" si="3"/>
        <v>0</v>
      </c>
      <c r="E222" s="75"/>
      <c r="F222" s="3"/>
      <c r="G222" s="3"/>
    </row>
    <row r="223" spans="1:7" x14ac:dyDescent="0.25">
      <c r="A223" s="74"/>
      <c r="B223" s="10"/>
      <c r="C223" s="11"/>
      <c r="D223" s="43">
        <f t="shared" si="3"/>
        <v>0</v>
      </c>
      <c r="E223" s="186">
        <f>SUM(D216:D223)</f>
        <v>0</v>
      </c>
      <c r="F223" s="3"/>
      <c r="G223" s="3"/>
    </row>
    <row r="224" spans="1:7" s="27" customFormat="1" x14ac:dyDescent="0.25">
      <c r="A224" s="70">
        <v>63</v>
      </c>
      <c r="B224" s="76" t="s">
        <v>64</v>
      </c>
      <c r="C224" s="43">
        <v>0.2</v>
      </c>
      <c r="D224" s="43"/>
      <c r="E224" s="73"/>
      <c r="F224" s="26"/>
      <c r="G224" s="26"/>
    </row>
    <row r="225" spans="1:7" x14ac:dyDescent="0.25">
      <c r="A225" s="188"/>
      <c r="B225" s="10"/>
      <c r="C225" s="11"/>
      <c r="D225" s="43">
        <f t="shared" ref="D225:D232" si="4">IF(C225="X",0.2,0)</f>
        <v>0</v>
      </c>
      <c r="E225" s="75"/>
      <c r="F225" s="3"/>
      <c r="G225" s="3"/>
    </row>
    <row r="226" spans="1:7" x14ac:dyDescent="0.25">
      <c r="A226" s="188"/>
      <c r="B226" s="10"/>
      <c r="C226" s="11"/>
      <c r="D226" s="43">
        <f t="shared" si="4"/>
        <v>0</v>
      </c>
      <c r="E226" s="75"/>
      <c r="F226" s="3"/>
      <c r="G226" s="3"/>
    </row>
    <row r="227" spans="1:7" x14ac:dyDescent="0.25">
      <c r="A227" s="188"/>
      <c r="B227" s="10"/>
      <c r="C227" s="11"/>
      <c r="D227" s="43">
        <f t="shared" si="4"/>
        <v>0</v>
      </c>
      <c r="E227" s="75"/>
      <c r="F227" s="3"/>
      <c r="G227" s="3"/>
    </row>
    <row r="228" spans="1:7" x14ac:dyDescent="0.25">
      <c r="A228" s="188"/>
      <c r="B228" s="10"/>
      <c r="C228" s="11"/>
      <c r="D228" s="43">
        <f t="shared" si="4"/>
        <v>0</v>
      </c>
      <c r="E228" s="75"/>
      <c r="F228" s="3"/>
      <c r="G228" s="3"/>
    </row>
    <row r="229" spans="1:7" x14ac:dyDescent="0.25">
      <c r="A229" s="188"/>
      <c r="B229" s="10"/>
      <c r="C229" s="11"/>
      <c r="D229" s="43">
        <f t="shared" si="4"/>
        <v>0</v>
      </c>
      <c r="E229" s="75"/>
      <c r="F229" s="3"/>
      <c r="G229" s="3"/>
    </row>
    <row r="230" spans="1:7" x14ac:dyDescent="0.25">
      <c r="A230" s="188"/>
      <c r="B230" s="10"/>
      <c r="C230" s="11"/>
      <c r="D230" s="43">
        <f t="shared" si="4"/>
        <v>0</v>
      </c>
      <c r="E230" s="75"/>
      <c r="F230" s="3"/>
      <c r="G230" s="3"/>
    </row>
    <row r="231" spans="1:7" x14ac:dyDescent="0.25">
      <c r="A231" s="188"/>
      <c r="B231" s="10"/>
      <c r="C231" s="11"/>
      <c r="D231" s="43">
        <f t="shared" si="4"/>
        <v>0</v>
      </c>
      <c r="E231" s="75"/>
      <c r="F231" s="3"/>
      <c r="G231" s="3"/>
    </row>
    <row r="232" spans="1:7" x14ac:dyDescent="0.25">
      <c r="A232" s="188"/>
      <c r="B232" s="10"/>
      <c r="C232" s="11"/>
      <c r="D232" s="43">
        <f t="shared" si="4"/>
        <v>0</v>
      </c>
      <c r="E232" s="186">
        <f>SUM(D234:D241)</f>
        <v>0</v>
      </c>
      <c r="F232" s="3"/>
      <c r="G232" s="3"/>
    </row>
    <row r="233" spans="1:7" s="27" customFormat="1" x14ac:dyDescent="0.25">
      <c r="A233" s="70">
        <v>64</v>
      </c>
      <c r="B233" s="76" t="s">
        <v>65</v>
      </c>
      <c r="C233" s="43">
        <v>0.3</v>
      </c>
      <c r="D233" s="43"/>
      <c r="E233" s="73"/>
      <c r="F233" s="26"/>
      <c r="G233" s="26"/>
    </row>
    <row r="234" spans="1:7" x14ac:dyDescent="0.25">
      <c r="A234" s="98"/>
      <c r="B234" s="29"/>
      <c r="C234" s="11"/>
      <c r="D234" s="43">
        <f t="shared" ref="D234:D241" si="5">IF(C234="X",0.3,0)</f>
        <v>0</v>
      </c>
      <c r="E234" s="75"/>
      <c r="F234" s="3"/>
      <c r="G234" s="3"/>
    </row>
    <row r="235" spans="1:7" x14ac:dyDescent="0.25">
      <c r="A235" s="98"/>
      <c r="B235" s="29"/>
      <c r="C235" s="11"/>
      <c r="D235" s="43">
        <f t="shared" si="5"/>
        <v>0</v>
      </c>
      <c r="E235" s="75"/>
      <c r="F235" s="3"/>
      <c r="G235" s="3"/>
    </row>
    <row r="236" spans="1:7" x14ac:dyDescent="0.25">
      <c r="A236" s="98"/>
      <c r="B236" s="29"/>
      <c r="C236" s="11"/>
      <c r="D236" s="43">
        <f t="shared" si="5"/>
        <v>0</v>
      </c>
      <c r="E236" s="75"/>
      <c r="F236" s="3"/>
      <c r="G236" s="3"/>
    </row>
    <row r="237" spans="1:7" x14ac:dyDescent="0.25">
      <c r="A237" s="98"/>
      <c r="B237" s="29"/>
      <c r="C237" s="11"/>
      <c r="D237" s="43">
        <f t="shared" si="5"/>
        <v>0</v>
      </c>
      <c r="E237" s="75"/>
      <c r="F237" s="3"/>
      <c r="G237" s="3"/>
    </row>
    <row r="238" spans="1:7" x14ac:dyDescent="0.25">
      <c r="A238" s="98"/>
      <c r="B238" s="29"/>
      <c r="C238" s="11"/>
      <c r="D238" s="43">
        <f t="shared" si="5"/>
        <v>0</v>
      </c>
      <c r="E238" s="75"/>
      <c r="F238" s="3"/>
      <c r="G238" s="3"/>
    </row>
    <row r="239" spans="1:7" x14ac:dyDescent="0.25">
      <c r="A239" s="98"/>
      <c r="B239" s="29"/>
      <c r="C239" s="11"/>
      <c r="D239" s="43">
        <f t="shared" si="5"/>
        <v>0</v>
      </c>
      <c r="E239" s="75"/>
      <c r="F239" s="3"/>
      <c r="G239" s="3"/>
    </row>
    <row r="240" spans="1:7" x14ac:dyDescent="0.25">
      <c r="A240" s="98"/>
      <c r="B240" s="29"/>
      <c r="C240" s="11"/>
      <c r="D240" s="43">
        <f t="shared" si="5"/>
        <v>0</v>
      </c>
      <c r="E240" s="75"/>
      <c r="F240" s="3"/>
      <c r="G240" s="3"/>
    </row>
    <row r="241" spans="1:8" x14ac:dyDescent="0.25">
      <c r="A241" s="98"/>
      <c r="B241" s="29"/>
      <c r="C241" s="11"/>
      <c r="D241" s="43">
        <f t="shared" si="5"/>
        <v>0</v>
      </c>
      <c r="E241" s="186">
        <f>SUM(D234:D241)</f>
        <v>0</v>
      </c>
      <c r="F241" s="3"/>
      <c r="G241" s="3"/>
    </row>
    <row r="242" spans="1:8" s="27" customFormat="1" x14ac:dyDescent="0.25">
      <c r="A242" s="99">
        <v>65</v>
      </c>
      <c r="B242" s="79" t="s">
        <v>66</v>
      </c>
      <c r="C242" s="43">
        <v>0.4</v>
      </c>
      <c r="D242" s="43"/>
      <c r="E242" s="73"/>
      <c r="F242" s="26"/>
      <c r="G242" s="26"/>
    </row>
    <row r="243" spans="1:8" x14ac:dyDescent="0.25">
      <c r="A243" s="188"/>
      <c r="B243" s="10"/>
      <c r="C243" s="11"/>
      <c r="D243" s="43">
        <f t="shared" ref="D243:D250" si="6">IF(C243="X",0.4,0)</f>
        <v>0</v>
      </c>
      <c r="E243" s="75"/>
      <c r="F243" s="3"/>
      <c r="G243" s="3"/>
    </row>
    <row r="244" spans="1:8" x14ac:dyDescent="0.25">
      <c r="A244" s="188"/>
      <c r="B244" s="10"/>
      <c r="C244" s="11"/>
      <c r="D244" s="43">
        <f t="shared" si="6"/>
        <v>0</v>
      </c>
      <c r="E244" s="75"/>
      <c r="F244" s="3"/>
      <c r="G244" s="3"/>
    </row>
    <row r="245" spans="1:8" x14ac:dyDescent="0.25">
      <c r="A245" s="188"/>
      <c r="B245" s="10"/>
      <c r="C245" s="11"/>
      <c r="D245" s="43">
        <f t="shared" si="6"/>
        <v>0</v>
      </c>
      <c r="E245" s="75"/>
      <c r="F245" s="3"/>
      <c r="G245" s="3"/>
    </row>
    <row r="246" spans="1:8" x14ac:dyDescent="0.25">
      <c r="A246" s="188"/>
      <c r="B246" s="10"/>
      <c r="C246" s="11"/>
      <c r="D246" s="43">
        <f t="shared" si="6"/>
        <v>0</v>
      </c>
      <c r="E246" s="75"/>
      <c r="F246" s="3"/>
      <c r="G246" s="3"/>
    </row>
    <row r="247" spans="1:8" x14ac:dyDescent="0.25">
      <c r="A247" s="198"/>
      <c r="B247" s="29"/>
      <c r="C247" s="11"/>
      <c r="D247" s="43">
        <f t="shared" si="6"/>
        <v>0</v>
      </c>
      <c r="E247" s="75"/>
      <c r="F247" s="3"/>
      <c r="G247" s="3"/>
    </row>
    <row r="248" spans="1:8" x14ac:dyDescent="0.25">
      <c r="A248" s="198"/>
      <c r="B248" s="29"/>
      <c r="C248" s="11"/>
      <c r="D248" s="43">
        <f t="shared" si="6"/>
        <v>0</v>
      </c>
      <c r="E248" s="75"/>
      <c r="F248" s="3"/>
      <c r="G248" s="3"/>
    </row>
    <row r="249" spans="1:8" x14ac:dyDescent="0.25">
      <c r="A249" s="198"/>
      <c r="B249" s="29"/>
      <c r="C249" s="11"/>
      <c r="D249" s="43">
        <f t="shared" si="6"/>
        <v>0</v>
      </c>
      <c r="E249" s="75"/>
      <c r="F249" s="3"/>
      <c r="G249" s="3"/>
    </row>
    <row r="250" spans="1:8" x14ac:dyDescent="0.25">
      <c r="A250" s="198"/>
      <c r="B250" s="10"/>
      <c r="C250" s="11"/>
      <c r="D250" s="43">
        <f t="shared" si="6"/>
        <v>0</v>
      </c>
      <c r="E250" s="199">
        <f>SUM(D243:D250)</f>
        <v>0</v>
      </c>
      <c r="F250" s="3"/>
      <c r="G250" s="3"/>
      <c r="H250" s="40"/>
    </row>
    <row r="251" spans="1:8" s="27" customFormat="1" ht="13.8" thickBot="1" x14ac:dyDescent="0.3">
      <c r="A251" s="200"/>
      <c r="B251" s="201"/>
      <c r="C251" s="202"/>
      <c r="D251" s="30">
        <f>SUM(D198:D250)</f>
        <v>0</v>
      </c>
      <c r="E251" s="191">
        <f>IF(SUM(D198:D250)&lt;8,SUM(D198:D250),8)</f>
        <v>0</v>
      </c>
      <c r="F251" s="26"/>
      <c r="G251" s="26"/>
    </row>
    <row r="252" spans="1:8" s="27" customFormat="1" ht="21.6" thickBot="1" x14ac:dyDescent="0.3">
      <c r="A252" s="203" t="s">
        <v>71</v>
      </c>
      <c r="B252" s="204" t="s">
        <v>72</v>
      </c>
      <c r="C252" s="205" t="s">
        <v>73</v>
      </c>
      <c r="D252" s="206" t="s">
        <v>12</v>
      </c>
      <c r="E252" s="156"/>
      <c r="F252" s="26"/>
      <c r="G252" s="26"/>
    </row>
    <row r="253" spans="1:8" s="27" customFormat="1" x14ac:dyDescent="0.25">
      <c r="A253" s="63">
        <v>66</v>
      </c>
      <c r="B253" s="64" t="s">
        <v>61</v>
      </c>
      <c r="C253" s="45">
        <v>0.03</v>
      </c>
      <c r="D253" s="197"/>
      <c r="E253" s="66"/>
      <c r="F253" s="26"/>
      <c r="G253" s="26"/>
    </row>
    <row r="254" spans="1:8" x14ac:dyDescent="0.25">
      <c r="A254" s="74"/>
      <c r="B254" s="10"/>
      <c r="C254" s="11"/>
      <c r="D254" s="43">
        <f t="shared" ref="D254:D261" si="7">IF(C254="X",0.03,0)</f>
        <v>0</v>
      </c>
      <c r="E254" s="75"/>
      <c r="F254" s="3"/>
      <c r="G254" s="3"/>
    </row>
    <row r="255" spans="1:8" x14ac:dyDescent="0.25">
      <c r="A255" s="74"/>
      <c r="B255" s="10"/>
      <c r="C255" s="11"/>
      <c r="D255" s="43">
        <f t="shared" si="7"/>
        <v>0</v>
      </c>
      <c r="E255" s="75"/>
      <c r="F255" s="3"/>
      <c r="G255" s="3"/>
    </row>
    <row r="256" spans="1:8" x14ac:dyDescent="0.25">
      <c r="A256" s="74"/>
      <c r="B256" s="10"/>
      <c r="C256" s="11"/>
      <c r="D256" s="43">
        <f t="shared" si="7"/>
        <v>0</v>
      </c>
      <c r="E256" s="75"/>
      <c r="F256" s="3"/>
      <c r="G256" s="3"/>
    </row>
    <row r="257" spans="1:7" x14ac:dyDescent="0.25">
      <c r="A257" s="74"/>
      <c r="B257" s="10"/>
      <c r="C257" s="11"/>
      <c r="D257" s="43">
        <f t="shared" si="7"/>
        <v>0</v>
      </c>
      <c r="E257" s="75"/>
      <c r="F257" s="3"/>
      <c r="G257" s="3"/>
    </row>
    <row r="258" spans="1:7" x14ac:dyDescent="0.25">
      <c r="A258" s="74"/>
      <c r="B258" s="10"/>
      <c r="C258" s="11"/>
      <c r="D258" s="43">
        <f t="shared" si="7"/>
        <v>0</v>
      </c>
      <c r="E258" s="75"/>
      <c r="F258" s="3"/>
      <c r="G258" s="3"/>
    </row>
    <row r="259" spans="1:7" x14ac:dyDescent="0.25">
      <c r="A259" s="74"/>
      <c r="B259" s="10"/>
      <c r="C259" s="11"/>
      <c r="D259" s="43">
        <f t="shared" si="7"/>
        <v>0</v>
      </c>
      <c r="E259" s="75"/>
      <c r="F259" s="3"/>
      <c r="G259" s="3"/>
    </row>
    <row r="260" spans="1:7" x14ac:dyDescent="0.25">
      <c r="A260" s="74"/>
      <c r="B260" s="10"/>
      <c r="C260" s="11"/>
      <c r="D260" s="43">
        <f t="shared" si="7"/>
        <v>0</v>
      </c>
      <c r="E260" s="75"/>
      <c r="F260" s="3"/>
      <c r="G260" s="3"/>
    </row>
    <row r="261" spans="1:7" x14ac:dyDescent="0.25">
      <c r="A261" s="74"/>
      <c r="B261" s="10"/>
      <c r="C261" s="11"/>
      <c r="D261" s="43">
        <f t="shared" si="7"/>
        <v>0</v>
      </c>
      <c r="E261" s="187">
        <f>SUM(D254:D261)</f>
        <v>0</v>
      </c>
      <c r="F261" s="3"/>
      <c r="G261" s="3"/>
    </row>
    <row r="262" spans="1:7" s="27" customFormat="1" x14ac:dyDescent="0.25">
      <c r="A262" s="70">
        <v>67</v>
      </c>
      <c r="B262" s="76" t="s">
        <v>62</v>
      </c>
      <c r="C262" s="43">
        <v>0.04</v>
      </c>
      <c r="D262" s="43"/>
      <c r="E262" s="73"/>
      <c r="F262" s="26"/>
      <c r="G262" s="26"/>
    </row>
    <row r="263" spans="1:7" x14ac:dyDescent="0.25">
      <c r="A263" s="188"/>
      <c r="B263" s="10"/>
      <c r="C263" s="11"/>
      <c r="D263" s="43">
        <f t="shared" ref="D263:D270" si="8">IF(C263="X",0.04,0)</f>
        <v>0</v>
      </c>
      <c r="E263" s="75"/>
      <c r="F263" s="3"/>
      <c r="G263" s="3"/>
    </row>
    <row r="264" spans="1:7" x14ac:dyDescent="0.25">
      <c r="A264" s="188"/>
      <c r="B264" s="10"/>
      <c r="C264" s="11"/>
      <c r="D264" s="43">
        <f t="shared" si="8"/>
        <v>0</v>
      </c>
      <c r="E264" s="75"/>
      <c r="F264" s="3"/>
      <c r="G264" s="3"/>
    </row>
    <row r="265" spans="1:7" x14ac:dyDescent="0.25">
      <c r="A265" s="188"/>
      <c r="B265" s="10"/>
      <c r="C265" s="11"/>
      <c r="D265" s="43">
        <f t="shared" si="8"/>
        <v>0</v>
      </c>
      <c r="E265" s="75"/>
      <c r="F265" s="3"/>
      <c r="G265" s="3"/>
    </row>
    <row r="266" spans="1:7" x14ac:dyDescent="0.25">
      <c r="A266" s="188"/>
      <c r="B266" s="10"/>
      <c r="C266" s="11"/>
      <c r="D266" s="43">
        <f t="shared" si="8"/>
        <v>0</v>
      </c>
      <c r="E266" s="75"/>
      <c r="F266" s="3"/>
      <c r="G266" s="3"/>
    </row>
    <row r="267" spans="1:7" x14ac:dyDescent="0.25">
      <c r="A267" s="188"/>
      <c r="B267" s="10"/>
      <c r="C267" s="11"/>
      <c r="D267" s="43">
        <f t="shared" si="8"/>
        <v>0</v>
      </c>
      <c r="E267" s="75"/>
      <c r="F267" s="3"/>
      <c r="G267" s="3"/>
    </row>
    <row r="268" spans="1:7" x14ac:dyDescent="0.25">
      <c r="A268" s="188"/>
      <c r="B268" s="10"/>
      <c r="C268" s="11"/>
      <c r="D268" s="43">
        <f t="shared" si="8"/>
        <v>0</v>
      </c>
      <c r="E268" s="75"/>
      <c r="F268" s="3"/>
      <c r="G268" s="3"/>
    </row>
    <row r="269" spans="1:7" x14ac:dyDescent="0.25">
      <c r="A269" s="188"/>
      <c r="B269" s="10"/>
      <c r="C269" s="11"/>
      <c r="D269" s="43">
        <f t="shared" si="8"/>
        <v>0</v>
      </c>
      <c r="E269" s="75"/>
      <c r="F269" s="3"/>
      <c r="G269" s="3"/>
    </row>
    <row r="270" spans="1:7" x14ac:dyDescent="0.25">
      <c r="A270" s="188"/>
      <c r="B270" s="10"/>
      <c r="C270" s="11"/>
      <c r="D270" s="43">
        <f t="shared" si="8"/>
        <v>0</v>
      </c>
      <c r="E270" s="187">
        <f>SUM(D263:D270)</f>
        <v>0</v>
      </c>
      <c r="F270" s="3"/>
      <c r="G270" s="3"/>
    </row>
    <row r="271" spans="1:7" s="27" customFormat="1" x14ac:dyDescent="0.25">
      <c r="A271" s="70">
        <v>68</v>
      </c>
      <c r="B271" s="76" t="s">
        <v>63</v>
      </c>
      <c r="C271" s="43">
        <v>0.05</v>
      </c>
      <c r="D271" s="43"/>
      <c r="E271" s="73"/>
      <c r="F271" s="26"/>
      <c r="G271" s="26"/>
    </row>
    <row r="272" spans="1:7" x14ac:dyDescent="0.25">
      <c r="A272" s="74"/>
      <c r="B272" s="10"/>
      <c r="C272" s="11"/>
      <c r="D272" s="43">
        <f t="shared" ref="D272:D279" si="9">IF(C272="X",0.05,0)</f>
        <v>0</v>
      </c>
      <c r="E272" s="75"/>
      <c r="F272" s="3"/>
      <c r="G272" s="3"/>
    </row>
    <row r="273" spans="1:7" x14ac:dyDescent="0.25">
      <c r="A273" s="74"/>
      <c r="B273" s="10"/>
      <c r="C273" s="11"/>
      <c r="D273" s="43">
        <f t="shared" si="9"/>
        <v>0</v>
      </c>
      <c r="E273" s="75"/>
      <c r="F273" s="3"/>
      <c r="G273" s="3"/>
    </row>
    <row r="274" spans="1:7" x14ac:dyDescent="0.25">
      <c r="A274" s="74"/>
      <c r="B274" s="10"/>
      <c r="C274" s="11"/>
      <c r="D274" s="43">
        <f t="shared" si="9"/>
        <v>0</v>
      </c>
      <c r="E274" s="75"/>
      <c r="F274" s="3"/>
      <c r="G274" s="3"/>
    </row>
    <row r="275" spans="1:7" x14ac:dyDescent="0.25">
      <c r="A275" s="74"/>
      <c r="B275" s="10"/>
      <c r="C275" s="11"/>
      <c r="D275" s="43">
        <f t="shared" si="9"/>
        <v>0</v>
      </c>
      <c r="E275" s="75"/>
      <c r="F275" s="3"/>
      <c r="G275" s="3"/>
    </row>
    <row r="276" spans="1:7" x14ac:dyDescent="0.25">
      <c r="A276" s="74"/>
      <c r="B276" s="10"/>
      <c r="C276" s="11"/>
      <c r="D276" s="43">
        <f t="shared" si="9"/>
        <v>0</v>
      </c>
      <c r="E276" s="75"/>
      <c r="F276" s="3"/>
      <c r="G276" s="3"/>
    </row>
    <row r="277" spans="1:7" x14ac:dyDescent="0.25">
      <c r="A277" s="74"/>
      <c r="B277" s="10"/>
      <c r="C277" s="11"/>
      <c r="D277" s="43">
        <f t="shared" si="9"/>
        <v>0</v>
      </c>
      <c r="E277" s="75"/>
      <c r="F277" s="3"/>
      <c r="G277" s="3"/>
    </row>
    <row r="278" spans="1:7" x14ac:dyDescent="0.25">
      <c r="A278" s="74"/>
      <c r="B278" s="10"/>
      <c r="C278" s="11"/>
      <c r="D278" s="43">
        <f t="shared" si="9"/>
        <v>0</v>
      </c>
      <c r="E278" s="75"/>
      <c r="F278" s="3"/>
      <c r="G278" s="3"/>
    </row>
    <row r="279" spans="1:7" x14ac:dyDescent="0.25">
      <c r="A279" s="74"/>
      <c r="B279" s="10"/>
      <c r="C279" s="11"/>
      <c r="D279" s="43">
        <f t="shared" si="9"/>
        <v>0</v>
      </c>
      <c r="E279" s="187">
        <f>SUM(D272:D279)</f>
        <v>0</v>
      </c>
      <c r="F279" s="3"/>
      <c r="G279" s="3"/>
    </row>
    <row r="280" spans="1:7" s="27" customFormat="1" x14ac:dyDescent="0.25">
      <c r="A280" s="70">
        <v>69</v>
      </c>
      <c r="B280" s="76" t="s">
        <v>64</v>
      </c>
      <c r="C280" s="43">
        <v>0.1</v>
      </c>
      <c r="D280" s="43"/>
      <c r="E280" s="73"/>
      <c r="F280" s="26"/>
      <c r="G280" s="26"/>
    </row>
    <row r="281" spans="1:7" x14ac:dyDescent="0.25">
      <c r="A281" s="188"/>
      <c r="B281" s="10"/>
      <c r="C281" s="11"/>
      <c r="D281" s="43">
        <f t="shared" ref="D281:D288" si="10">IF(C281="X",0.1,0)</f>
        <v>0</v>
      </c>
      <c r="E281" s="75"/>
      <c r="F281" s="3"/>
      <c r="G281" s="3"/>
    </row>
    <row r="282" spans="1:7" x14ac:dyDescent="0.25">
      <c r="A282" s="188"/>
      <c r="B282" s="10"/>
      <c r="C282" s="11"/>
      <c r="D282" s="43">
        <f t="shared" si="10"/>
        <v>0</v>
      </c>
      <c r="E282" s="75"/>
      <c r="F282" s="3"/>
      <c r="G282" s="3"/>
    </row>
    <row r="283" spans="1:7" x14ac:dyDescent="0.25">
      <c r="A283" s="188"/>
      <c r="B283" s="10"/>
      <c r="C283" s="11"/>
      <c r="D283" s="43">
        <f t="shared" si="10"/>
        <v>0</v>
      </c>
      <c r="E283" s="75"/>
      <c r="F283" s="3"/>
      <c r="G283" s="3"/>
    </row>
    <row r="284" spans="1:7" x14ac:dyDescent="0.25">
      <c r="A284" s="188"/>
      <c r="B284" s="10"/>
      <c r="C284" s="11"/>
      <c r="D284" s="43">
        <f t="shared" si="10"/>
        <v>0</v>
      </c>
      <c r="E284" s="75"/>
      <c r="F284" s="3"/>
      <c r="G284" s="3"/>
    </row>
    <row r="285" spans="1:7" x14ac:dyDescent="0.25">
      <c r="A285" s="188"/>
      <c r="B285" s="10"/>
      <c r="C285" s="11"/>
      <c r="D285" s="43">
        <f t="shared" si="10"/>
        <v>0</v>
      </c>
      <c r="E285" s="75"/>
      <c r="F285" s="3"/>
      <c r="G285" s="3"/>
    </row>
    <row r="286" spans="1:7" x14ac:dyDescent="0.25">
      <c r="A286" s="188"/>
      <c r="B286" s="10"/>
      <c r="C286" s="11"/>
      <c r="D286" s="43">
        <f t="shared" si="10"/>
        <v>0</v>
      </c>
      <c r="E286" s="75"/>
      <c r="F286" s="3"/>
      <c r="G286" s="3"/>
    </row>
    <row r="287" spans="1:7" x14ac:dyDescent="0.25">
      <c r="A287" s="188"/>
      <c r="B287" s="10"/>
      <c r="C287" s="11"/>
      <c r="D287" s="43">
        <f t="shared" si="10"/>
        <v>0</v>
      </c>
      <c r="E287" s="75"/>
      <c r="F287" s="3"/>
      <c r="G287" s="3"/>
    </row>
    <row r="288" spans="1:7" x14ac:dyDescent="0.25">
      <c r="A288" s="188"/>
      <c r="B288" s="10"/>
      <c r="C288" s="11"/>
      <c r="D288" s="43">
        <f t="shared" si="10"/>
        <v>0</v>
      </c>
      <c r="E288" s="187">
        <f>SUM(D281:D288)</f>
        <v>0</v>
      </c>
      <c r="F288" s="3"/>
      <c r="G288" s="3"/>
    </row>
    <row r="289" spans="1:7" s="27" customFormat="1" x14ac:dyDescent="0.25">
      <c r="A289" s="70">
        <v>70</v>
      </c>
      <c r="B289" s="76" t="s">
        <v>65</v>
      </c>
      <c r="C289" s="43">
        <v>0.15</v>
      </c>
      <c r="D289" s="43"/>
      <c r="E289" s="73"/>
      <c r="F289" s="26"/>
      <c r="G289" s="26"/>
    </row>
    <row r="290" spans="1:7" x14ac:dyDescent="0.25">
      <c r="A290" s="98"/>
      <c r="B290" s="29"/>
      <c r="C290" s="11"/>
      <c r="D290" s="43">
        <f t="shared" ref="D290:D297" si="11">IF(C290="X",0.15,0)</f>
        <v>0</v>
      </c>
      <c r="E290" s="75"/>
      <c r="F290" s="3"/>
      <c r="G290" s="3"/>
    </row>
    <row r="291" spans="1:7" x14ac:dyDescent="0.25">
      <c r="A291" s="98"/>
      <c r="B291" s="29"/>
      <c r="C291" s="11"/>
      <c r="D291" s="43">
        <f t="shared" si="11"/>
        <v>0</v>
      </c>
      <c r="E291" s="75"/>
      <c r="F291" s="3"/>
      <c r="G291" s="3"/>
    </row>
    <row r="292" spans="1:7" x14ac:dyDescent="0.25">
      <c r="A292" s="98"/>
      <c r="B292" s="29"/>
      <c r="C292" s="11"/>
      <c r="D292" s="43">
        <f t="shared" si="11"/>
        <v>0</v>
      </c>
      <c r="E292" s="75"/>
      <c r="F292" s="3"/>
      <c r="G292" s="3"/>
    </row>
    <row r="293" spans="1:7" x14ac:dyDescent="0.25">
      <c r="A293" s="98"/>
      <c r="B293" s="29"/>
      <c r="C293" s="11"/>
      <c r="D293" s="43">
        <f t="shared" si="11"/>
        <v>0</v>
      </c>
      <c r="E293" s="75"/>
      <c r="F293" s="3"/>
      <c r="G293" s="3"/>
    </row>
    <row r="294" spans="1:7" x14ac:dyDescent="0.25">
      <c r="A294" s="98"/>
      <c r="B294" s="29"/>
      <c r="C294" s="11"/>
      <c r="D294" s="43">
        <f t="shared" si="11"/>
        <v>0</v>
      </c>
      <c r="E294" s="75"/>
      <c r="F294" s="3"/>
      <c r="G294" s="3"/>
    </row>
    <row r="295" spans="1:7" x14ac:dyDescent="0.25">
      <c r="A295" s="98"/>
      <c r="B295" s="29"/>
      <c r="C295" s="11"/>
      <c r="D295" s="43">
        <f t="shared" si="11"/>
        <v>0</v>
      </c>
      <c r="E295" s="75"/>
      <c r="F295" s="3"/>
      <c r="G295" s="3"/>
    </row>
    <row r="296" spans="1:7" x14ac:dyDescent="0.25">
      <c r="A296" s="98"/>
      <c r="B296" s="29"/>
      <c r="C296" s="11"/>
      <c r="D296" s="43">
        <f t="shared" si="11"/>
        <v>0</v>
      </c>
      <c r="E296" s="75"/>
      <c r="F296" s="3"/>
      <c r="G296" s="3"/>
    </row>
    <row r="297" spans="1:7" x14ac:dyDescent="0.25">
      <c r="A297" s="98"/>
      <c r="B297" s="29"/>
      <c r="C297" s="11"/>
      <c r="D297" s="43">
        <f t="shared" si="11"/>
        <v>0</v>
      </c>
      <c r="E297" s="186">
        <f>SUM(D290:D297)</f>
        <v>0</v>
      </c>
      <c r="F297" s="3"/>
      <c r="G297" s="3"/>
    </row>
    <row r="298" spans="1:7" s="27" customFormat="1" x14ac:dyDescent="0.25">
      <c r="A298" s="99">
        <v>71</v>
      </c>
      <c r="B298" s="79" t="s">
        <v>66</v>
      </c>
      <c r="C298" s="43">
        <v>0.2</v>
      </c>
      <c r="D298" s="43"/>
      <c r="E298" s="73"/>
      <c r="F298" s="26"/>
      <c r="G298" s="26"/>
    </row>
    <row r="299" spans="1:7" x14ac:dyDescent="0.25">
      <c r="A299" s="188"/>
      <c r="B299" s="10"/>
      <c r="C299" s="11"/>
      <c r="D299" s="43">
        <f t="shared" ref="D299:D306" si="12">IF(C299="X",0.2,0)</f>
        <v>0</v>
      </c>
      <c r="E299" s="75"/>
      <c r="F299" s="3"/>
      <c r="G299" s="3"/>
    </row>
    <row r="300" spans="1:7" x14ac:dyDescent="0.25">
      <c r="A300" s="188"/>
      <c r="B300" s="10"/>
      <c r="C300" s="11"/>
      <c r="D300" s="43">
        <f t="shared" si="12"/>
        <v>0</v>
      </c>
      <c r="E300" s="75"/>
      <c r="F300" s="3"/>
      <c r="G300" s="3"/>
    </row>
    <row r="301" spans="1:7" x14ac:dyDescent="0.25">
      <c r="A301" s="188"/>
      <c r="B301" s="10"/>
      <c r="C301" s="11"/>
      <c r="D301" s="43">
        <f t="shared" si="12"/>
        <v>0</v>
      </c>
      <c r="E301" s="75"/>
      <c r="F301" s="3"/>
      <c r="G301" s="3"/>
    </row>
    <row r="302" spans="1:7" x14ac:dyDescent="0.25">
      <c r="A302" s="188"/>
      <c r="B302" s="10"/>
      <c r="C302" s="11"/>
      <c r="D302" s="43">
        <f t="shared" si="12"/>
        <v>0</v>
      </c>
      <c r="E302" s="75"/>
      <c r="F302" s="3"/>
      <c r="G302" s="3"/>
    </row>
    <row r="303" spans="1:7" x14ac:dyDescent="0.25">
      <c r="A303" s="188"/>
      <c r="B303" s="10"/>
      <c r="C303" s="11"/>
      <c r="D303" s="43">
        <f t="shared" si="12"/>
        <v>0</v>
      </c>
      <c r="E303" s="75"/>
      <c r="F303" s="3"/>
      <c r="G303" s="3"/>
    </row>
    <row r="304" spans="1:7" x14ac:dyDescent="0.25">
      <c r="A304" s="188"/>
      <c r="B304" s="10"/>
      <c r="C304" s="11"/>
      <c r="D304" s="43">
        <f t="shared" si="12"/>
        <v>0</v>
      </c>
      <c r="E304" s="75"/>
      <c r="F304" s="3"/>
      <c r="G304" s="3"/>
    </row>
    <row r="305" spans="1:7" x14ac:dyDescent="0.25">
      <c r="A305" s="188"/>
      <c r="B305" s="10"/>
      <c r="C305" s="11"/>
      <c r="D305" s="43">
        <f t="shared" si="12"/>
        <v>0</v>
      </c>
      <c r="E305" s="75"/>
      <c r="F305" s="3"/>
      <c r="G305" s="3"/>
    </row>
    <row r="306" spans="1:7" x14ac:dyDescent="0.25">
      <c r="A306" s="198"/>
      <c r="B306" s="10"/>
      <c r="C306" s="11"/>
      <c r="D306" s="43">
        <f t="shared" si="12"/>
        <v>0</v>
      </c>
      <c r="E306" s="187">
        <f>SUM(D299:D306)</f>
        <v>0</v>
      </c>
      <c r="F306" s="3"/>
      <c r="G306" s="3"/>
    </row>
    <row r="307" spans="1:7" s="27" customFormat="1" x14ac:dyDescent="0.25">
      <c r="A307" s="207"/>
      <c r="B307" s="208"/>
      <c r="C307" s="209"/>
      <c r="D307" s="210">
        <f>SUM(D254:D306)</f>
        <v>0</v>
      </c>
      <c r="E307" s="211">
        <f>IF(SUM(D253:D306)&lt;4,SUM(D253:D306),4)</f>
        <v>0</v>
      </c>
      <c r="F307" s="26"/>
      <c r="G307" s="26"/>
    </row>
    <row r="308" spans="1:7" s="27" customFormat="1" ht="13.8" thickBot="1" x14ac:dyDescent="0.3">
      <c r="A308" s="114"/>
      <c r="B308" s="212"/>
      <c r="C308" s="30"/>
      <c r="D308" s="116"/>
      <c r="E308" s="213"/>
      <c r="F308" s="26"/>
      <c r="G308" s="26"/>
    </row>
    <row r="309" spans="1:7" s="27" customFormat="1" ht="21" x14ac:dyDescent="0.25">
      <c r="A309" s="214" t="s">
        <v>74</v>
      </c>
      <c r="B309" s="215" t="s">
        <v>75</v>
      </c>
      <c r="C309" s="216" t="s">
        <v>69</v>
      </c>
      <c r="D309" s="217" t="s">
        <v>12</v>
      </c>
      <c r="E309" s="218"/>
      <c r="F309" s="26"/>
      <c r="G309" s="26"/>
    </row>
    <row r="310" spans="1:7" s="27" customFormat="1" x14ac:dyDescent="0.25">
      <c r="A310" s="90">
        <v>72</v>
      </c>
      <c r="B310" s="219" t="s">
        <v>76</v>
      </c>
      <c r="C310" s="72">
        <v>0.05</v>
      </c>
      <c r="D310" s="220"/>
      <c r="E310" s="92"/>
      <c r="F310" s="26"/>
      <c r="G310" s="26"/>
    </row>
    <row r="311" spans="1:7" x14ac:dyDescent="0.25">
      <c r="A311" s="98"/>
      <c r="B311" s="41"/>
      <c r="C311" s="15"/>
      <c r="D311" s="94">
        <f t="shared" ref="D311:D320" si="13">IF(C311="X",0.05,0)</f>
        <v>0</v>
      </c>
      <c r="E311" s="75"/>
      <c r="F311" s="3"/>
      <c r="G311" s="3"/>
    </row>
    <row r="312" spans="1:7" x14ac:dyDescent="0.25">
      <c r="A312" s="98"/>
      <c r="B312" s="41"/>
      <c r="C312" s="15"/>
      <c r="D312" s="94">
        <f t="shared" si="13"/>
        <v>0</v>
      </c>
      <c r="E312" s="75"/>
      <c r="F312" s="3"/>
      <c r="G312" s="3"/>
    </row>
    <row r="313" spans="1:7" x14ac:dyDescent="0.25">
      <c r="A313" s="98"/>
      <c r="B313" s="41"/>
      <c r="C313" s="15"/>
      <c r="D313" s="94">
        <f t="shared" si="13"/>
        <v>0</v>
      </c>
      <c r="E313" s="75"/>
      <c r="F313" s="3"/>
      <c r="G313" s="3"/>
    </row>
    <row r="314" spans="1:7" x14ac:dyDescent="0.25">
      <c r="A314" s="98"/>
      <c r="B314" s="41"/>
      <c r="C314" s="15"/>
      <c r="D314" s="94">
        <f t="shared" si="13"/>
        <v>0</v>
      </c>
      <c r="E314" s="75"/>
      <c r="F314" s="3"/>
      <c r="G314" s="3"/>
    </row>
    <row r="315" spans="1:7" x14ac:dyDescent="0.25">
      <c r="A315" s="98"/>
      <c r="B315" s="41"/>
      <c r="C315" s="15"/>
      <c r="D315" s="94">
        <f t="shared" si="13"/>
        <v>0</v>
      </c>
      <c r="E315" s="75"/>
      <c r="F315" s="3"/>
      <c r="G315" s="3"/>
    </row>
    <row r="316" spans="1:7" x14ac:dyDescent="0.25">
      <c r="A316" s="98"/>
      <c r="B316" s="41"/>
      <c r="C316" s="15"/>
      <c r="D316" s="94">
        <f t="shared" si="13"/>
        <v>0</v>
      </c>
      <c r="E316" s="75"/>
      <c r="F316" s="3"/>
      <c r="G316" s="3"/>
    </row>
    <row r="317" spans="1:7" x14ac:dyDescent="0.25">
      <c r="A317" s="98"/>
      <c r="B317" s="41"/>
      <c r="C317" s="15"/>
      <c r="D317" s="94">
        <f t="shared" si="13"/>
        <v>0</v>
      </c>
      <c r="E317" s="75"/>
      <c r="F317" s="3"/>
      <c r="G317" s="3"/>
    </row>
    <row r="318" spans="1:7" x14ac:dyDescent="0.25">
      <c r="A318" s="98"/>
      <c r="B318" s="41"/>
      <c r="C318" s="15"/>
      <c r="D318" s="94">
        <f t="shared" si="13"/>
        <v>0</v>
      </c>
      <c r="E318" s="75"/>
      <c r="F318" s="3"/>
      <c r="G318" s="3"/>
    </row>
    <row r="319" spans="1:7" x14ac:dyDescent="0.25">
      <c r="A319" s="98"/>
      <c r="B319" s="41"/>
      <c r="C319" s="15"/>
      <c r="D319" s="94">
        <f t="shared" si="13"/>
        <v>0</v>
      </c>
      <c r="E319" s="75"/>
      <c r="F319" s="3"/>
      <c r="G319" s="3"/>
    </row>
    <row r="320" spans="1:7" x14ac:dyDescent="0.25">
      <c r="A320" s="98"/>
      <c r="B320" s="41"/>
      <c r="C320" s="15"/>
      <c r="D320" s="94">
        <f t="shared" si="13"/>
        <v>0</v>
      </c>
      <c r="E320" s="186">
        <f>SUM(D311:D320)</f>
        <v>0</v>
      </c>
      <c r="F320" s="3"/>
      <c r="G320" s="3"/>
    </row>
    <row r="321" spans="1:7" s="27" customFormat="1" x14ac:dyDescent="0.25">
      <c r="A321" s="99">
        <v>73</v>
      </c>
      <c r="B321" s="221" t="s">
        <v>77</v>
      </c>
      <c r="C321" s="222">
        <v>0.1</v>
      </c>
      <c r="D321" s="80"/>
      <c r="E321" s="81"/>
      <c r="F321" s="26"/>
      <c r="G321" s="26"/>
    </row>
    <row r="322" spans="1:7" x14ac:dyDescent="0.25">
      <c r="A322" s="74"/>
      <c r="B322" s="42"/>
      <c r="C322" s="11"/>
      <c r="D322" s="94">
        <f t="shared" ref="D322:D331" si="14">IF(C322="X",0.1,0)</f>
        <v>0</v>
      </c>
      <c r="E322" s="75"/>
      <c r="F322" s="3"/>
      <c r="G322" s="3"/>
    </row>
    <row r="323" spans="1:7" x14ac:dyDescent="0.25">
      <c r="A323" s="74"/>
      <c r="B323" s="42"/>
      <c r="C323" s="11"/>
      <c r="D323" s="94">
        <f t="shared" si="14"/>
        <v>0</v>
      </c>
      <c r="E323" s="75"/>
      <c r="F323" s="3"/>
      <c r="G323" s="3"/>
    </row>
    <row r="324" spans="1:7" x14ac:dyDescent="0.25">
      <c r="A324" s="74"/>
      <c r="B324" s="42"/>
      <c r="C324" s="11"/>
      <c r="D324" s="94">
        <f t="shared" si="14"/>
        <v>0</v>
      </c>
      <c r="E324" s="75"/>
      <c r="F324" s="3"/>
      <c r="G324" s="3"/>
    </row>
    <row r="325" spans="1:7" x14ac:dyDescent="0.25">
      <c r="A325" s="74"/>
      <c r="B325" s="42"/>
      <c r="C325" s="11"/>
      <c r="D325" s="94">
        <f t="shared" si="14"/>
        <v>0</v>
      </c>
      <c r="E325" s="75"/>
      <c r="F325" s="3"/>
      <c r="G325" s="3"/>
    </row>
    <row r="326" spans="1:7" x14ac:dyDescent="0.25">
      <c r="A326" s="74"/>
      <c r="B326" s="42"/>
      <c r="C326" s="11"/>
      <c r="D326" s="94">
        <f t="shared" si="14"/>
        <v>0</v>
      </c>
      <c r="E326" s="75"/>
      <c r="F326" s="3"/>
      <c r="G326" s="3"/>
    </row>
    <row r="327" spans="1:7" x14ac:dyDescent="0.25">
      <c r="A327" s="74"/>
      <c r="B327" s="42"/>
      <c r="C327" s="11"/>
      <c r="D327" s="94">
        <f t="shared" si="14"/>
        <v>0</v>
      </c>
      <c r="E327" s="75"/>
      <c r="F327" s="3"/>
      <c r="G327" s="3"/>
    </row>
    <row r="328" spans="1:7" x14ac:dyDescent="0.25">
      <c r="A328" s="74"/>
      <c r="B328" s="42"/>
      <c r="C328" s="11"/>
      <c r="D328" s="94">
        <f t="shared" si="14"/>
        <v>0</v>
      </c>
      <c r="E328" s="75"/>
      <c r="F328" s="3"/>
      <c r="G328" s="3"/>
    </row>
    <row r="329" spans="1:7" x14ac:dyDescent="0.25">
      <c r="A329" s="74"/>
      <c r="B329" s="42"/>
      <c r="C329" s="11"/>
      <c r="D329" s="94">
        <f t="shared" si="14"/>
        <v>0</v>
      </c>
      <c r="E329" s="75"/>
      <c r="F329" s="3"/>
      <c r="G329" s="3"/>
    </row>
    <row r="330" spans="1:7" x14ac:dyDescent="0.25">
      <c r="A330" s="74"/>
      <c r="B330" s="42"/>
      <c r="C330" s="11"/>
      <c r="D330" s="94">
        <f t="shared" si="14"/>
        <v>0</v>
      </c>
      <c r="E330" s="75"/>
      <c r="F330" s="3"/>
      <c r="G330" s="3"/>
    </row>
    <row r="331" spans="1:7" x14ac:dyDescent="0.25">
      <c r="A331" s="74"/>
      <c r="B331" s="42"/>
      <c r="C331" s="11"/>
      <c r="D331" s="94">
        <f t="shared" si="14"/>
        <v>0</v>
      </c>
      <c r="E331" s="186">
        <f>SUM(D321:D331)</f>
        <v>0</v>
      </c>
      <c r="F331" s="3"/>
      <c r="G331" s="3"/>
    </row>
    <row r="332" spans="1:7" s="27" customFormat="1" x14ac:dyDescent="0.25">
      <c r="A332" s="70">
        <v>74</v>
      </c>
      <c r="B332" s="12" t="s">
        <v>78</v>
      </c>
      <c r="C332" s="43">
        <v>0.15</v>
      </c>
      <c r="D332" s="43"/>
      <c r="E332" s="187"/>
      <c r="F332" s="26"/>
      <c r="G332" s="26"/>
    </row>
    <row r="333" spans="1:7" x14ac:dyDescent="0.25">
      <c r="A333" s="74"/>
      <c r="B333" s="42"/>
      <c r="C333" s="11"/>
      <c r="D333" s="94">
        <f t="shared" ref="D333:D342" si="15">IF(C333="X",0.15,0)</f>
        <v>0</v>
      </c>
      <c r="E333" s="223"/>
      <c r="F333" s="3"/>
      <c r="G333" s="3"/>
    </row>
    <row r="334" spans="1:7" x14ac:dyDescent="0.25">
      <c r="A334" s="74"/>
      <c r="B334" s="42"/>
      <c r="C334" s="11"/>
      <c r="D334" s="94">
        <f t="shared" si="15"/>
        <v>0</v>
      </c>
      <c r="E334" s="223"/>
      <c r="F334" s="3"/>
      <c r="G334" s="3"/>
    </row>
    <row r="335" spans="1:7" x14ac:dyDescent="0.25">
      <c r="A335" s="74"/>
      <c r="B335" s="42"/>
      <c r="C335" s="11"/>
      <c r="D335" s="94">
        <f t="shared" si="15"/>
        <v>0</v>
      </c>
      <c r="E335" s="223"/>
      <c r="F335" s="3"/>
      <c r="G335" s="3"/>
    </row>
    <row r="336" spans="1:7" x14ac:dyDescent="0.25">
      <c r="A336" s="74"/>
      <c r="B336" s="42"/>
      <c r="C336" s="11"/>
      <c r="D336" s="94">
        <f t="shared" si="15"/>
        <v>0</v>
      </c>
      <c r="E336" s="223"/>
      <c r="F336" s="3"/>
      <c r="G336" s="3"/>
    </row>
    <row r="337" spans="1:7" x14ac:dyDescent="0.25">
      <c r="A337" s="74"/>
      <c r="B337" s="42"/>
      <c r="C337" s="11"/>
      <c r="D337" s="94">
        <f t="shared" si="15"/>
        <v>0</v>
      </c>
      <c r="E337" s="223"/>
      <c r="F337" s="3"/>
      <c r="G337" s="3"/>
    </row>
    <row r="338" spans="1:7" x14ac:dyDescent="0.25">
      <c r="A338" s="74"/>
      <c r="B338" s="42"/>
      <c r="C338" s="11"/>
      <c r="D338" s="94">
        <f t="shared" si="15"/>
        <v>0</v>
      </c>
      <c r="E338" s="223"/>
      <c r="F338" s="3"/>
      <c r="G338" s="3"/>
    </row>
    <row r="339" spans="1:7" x14ac:dyDescent="0.25">
      <c r="A339" s="74"/>
      <c r="B339" s="42"/>
      <c r="C339" s="11"/>
      <c r="D339" s="94">
        <f t="shared" si="15"/>
        <v>0</v>
      </c>
      <c r="E339" s="223"/>
      <c r="F339" s="3"/>
      <c r="G339" s="3"/>
    </row>
    <row r="340" spans="1:7" x14ac:dyDescent="0.25">
      <c r="A340" s="74"/>
      <c r="B340" s="42"/>
      <c r="C340" s="11"/>
      <c r="D340" s="94">
        <f t="shared" si="15"/>
        <v>0</v>
      </c>
      <c r="E340" s="223"/>
      <c r="F340" s="3"/>
      <c r="G340" s="3"/>
    </row>
    <row r="341" spans="1:7" x14ac:dyDescent="0.25">
      <c r="A341" s="74"/>
      <c r="B341" s="42"/>
      <c r="C341" s="11"/>
      <c r="D341" s="94">
        <f t="shared" si="15"/>
        <v>0</v>
      </c>
      <c r="E341" s="223"/>
      <c r="F341" s="3"/>
      <c r="G341" s="3"/>
    </row>
    <row r="342" spans="1:7" x14ac:dyDescent="0.25">
      <c r="A342" s="74"/>
      <c r="B342" s="42"/>
      <c r="C342" s="11"/>
      <c r="D342" s="94">
        <f t="shared" si="15"/>
        <v>0</v>
      </c>
      <c r="E342" s="186">
        <f>SUM(D332:D342)</f>
        <v>0</v>
      </c>
      <c r="F342" s="3"/>
      <c r="G342" s="3"/>
    </row>
    <row r="343" spans="1:7" s="27" customFormat="1" x14ac:dyDescent="0.25">
      <c r="A343" s="70">
        <v>75</v>
      </c>
      <c r="B343" s="12" t="s">
        <v>79</v>
      </c>
      <c r="C343" s="43">
        <v>0.2</v>
      </c>
      <c r="D343" s="43"/>
      <c r="E343" s="187"/>
      <c r="F343" s="26"/>
      <c r="G343" s="26"/>
    </row>
    <row r="344" spans="1:7" x14ac:dyDescent="0.25">
      <c r="A344" s="74"/>
      <c r="B344" s="42"/>
      <c r="C344" s="11"/>
      <c r="D344" s="94">
        <f t="shared" ref="D344:D353" si="16">IF(C344="X",0.2,0)</f>
        <v>0</v>
      </c>
      <c r="E344" s="223"/>
      <c r="F344" s="3"/>
      <c r="G344" s="3"/>
    </row>
    <row r="345" spans="1:7" x14ac:dyDescent="0.25">
      <c r="A345" s="74"/>
      <c r="B345" s="42"/>
      <c r="C345" s="11"/>
      <c r="D345" s="94">
        <f t="shared" si="16"/>
        <v>0</v>
      </c>
      <c r="E345" s="223"/>
      <c r="F345" s="3"/>
      <c r="G345" s="3"/>
    </row>
    <row r="346" spans="1:7" x14ac:dyDescent="0.25">
      <c r="A346" s="74"/>
      <c r="B346" s="42"/>
      <c r="C346" s="11"/>
      <c r="D346" s="94">
        <f t="shared" si="16"/>
        <v>0</v>
      </c>
      <c r="E346" s="223"/>
      <c r="F346" s="3"/>
      <c r="G346" s="3"/>
    </row>
    <row r="347" spans="1:7" x14ac:dyDescent="0.25">
      <c r="A347" s="74"/>
      <c r="B347" s="42"/>
      <c r="C347" s="11"/>
      <c r="D347" s="94">
        <f t="shared" si="16"/>
        <v>0</v>
      </c>
      <c r="E347" s="223"/>
      <c r="F347" s="3"/>
      <c r="G347" s="3"/>
    </row>
    <row r="348" spans="1:7" x14ac:dyDescent="0.25">
      <c r="A348" s="74"/>
      <c r="B348" s="42"/>
      <c r="C348" s="11"/>
      <c r="D348" s="94">
        <f t="shared" si="16"/>
        <v>0</v>
      </c>
      <c r="E348" s="223"/>
      <c r="F348" s="3"/>
      <c r="G348" s="3"/>
    </row>
    <row r="349" spans="1:7" x14ac:dyDescent="0.25">
      <c r="A349" s="74"/>
      <c r="B349" s="42"/>
      <c r="C349" s="11"/>
      <c r="D349" s="94">
        <f t="shared" si="16"/>
        <v>0</v>
      </c>
      <c r="E349" s="223"/>
      <c r="F349" s="3"/>
      <c r="G349" s="3"/>
    </row>
    <row r="350" spans="1:7" x14ac:dyDescent="0.25">
      <c r="A350" s="74"/>
      <c r="B350" s="42"/>
      <c r="C350" s="11"/>
      <c r="D350" s="94">
        <f t="shared" si="16"/>
        <v>0</v>
      </c>
      <c r="E350" s="223"/>
      <c r="F350" s="3"/>
      <c r="G350" s="3"/>
    </row>
    <row r="351" spans="1:7" x14ac:dyDescent="0.25">
      <c r="A351" s="74"/>
      <c r="B351" s="42"/>
      <c r="C351" s="11"/>
      <c r="D351" s="94">
        <f t="shared" si="16"/>
        <v>0</v>
      </c>
      <c r="E351" s="223"/>
      <c r="F351" s="3"/>
      <c r="G351" s="3"/>
    </row>
    <row r="352" spans="1:7" x14ac:dyDescent="0.25">
      <c r="A352" s="74"/>
      <c r="B352" s="42"/>
      <c r="C352" s="11"/>
      <c r="D352" s="94">
        <f t="shared" si="16"/>
        <v>0</v>
      </c>
      <c r="E352" s="223"/>
      <c r="F352" s="3"/>
      <c r="G352" s="3"/>
    </row>
    <row r="353" spans="1:7" x14ac:dyDescent="0.25">
      <c r="A353" s="74"/>
      <c r="B353" s="42"/>
      <c r="C353" s="11"/>
      <c r="D353" s="94">
        <f t="shared" si="16"/>
        <v>0</v>
      </c>
      <c r="E353" s="186">
        <f>SUM(D343:D353)</f>
        <v>0</v>
      </c>
      <c r="F353" s="3"/>
      <c r="G353" s="3"/>
    </row>
    <row r="354" spans="1:7" s="27" customFormat="1" x14ac:dyDescent="0.25">
      <c r="A354" s="70">
        <v>76</v>
      </c>
      <c r="B354" s="12" t="s">
        <v>80</v>
      </c>
      <c r="C354" s="43">
        <v>0.3</v>
      </c>
      <c r="D354" s="43"/>
      <c r="E354" s="187"/>
      <c r="F354" s="26"/>
      <c r="G354" s="26"/>
    </row>
    <row r="355" spans="1:7" x14ac:dyDescent="0.25">
      <c r="A355" s="74"/>
      <c r="B355" s="42"/>
      <c r="C355" s="11"/>
      <c r="D355" s="94">
        <f t="shared" ref="D355:D364" si="17">IF(C355="X",0.3,0)</f>
        <v>0</v>
      </c>
      <c r="E355" s="223"/>
      <c r="F355" s="3"/>
      <c r="G355" s="3"/>
    </row>
    <row r="356" spans="1:7" x14ac:dyDescent="0.25">
      <c r="A356" s="74"/>
      <c r="B356" s="42"/>
      <c r="C356" s="11"/>
      <c r="D356" s="94">
        <f t="shared" si="17"/>
        <v>0</v>
      </c>
      <c r="E356" s="223"/>
      <c r="F356" s="3"/>
      <c r="G356" s="3"/>
    </row>
    <row r="357" spans="1:7" x14ac:dyDescent="0.25">
      <c r="A357" s="74"/>
      <c r="B357" s="42"/>
      <c r="C357" s="11"/>
      <c r="D357" s="94">
        <f t="shared" si="17"/>
        <v>0</v>
      </c>
      <c r="E357" s="223"/>
      <c r="F357" s="3"/>
      <c r="G357" s="3"/>
    </row>
    <row r="358" spans="1:7" x14ac:dyDescent="0.25">
      <c r="A358" s="74"/>
      <c r="B358" s="42"/>
      <c r="C358" s="11"/>
      <c r="D358" s="94">
        <f t="shared" si="17"/>
        <v>0</v>
      </c>
      <c r="E358" s="223"/>
      <c r="F358" s="3"/>
      <c r="G358" s="3"/>
    </row>
    <row r="359" spans="1:7" x14ac:dyDescent="0.25">
      <c r="A359" s="74"/>
      <c r="B359" s="42"/>
      <c r="C359" s="11"/>
      <c r="D359" s="94">
        <f t="shared" si="17"/>
        <v>0</v>
      </c>
      <c r="E359" s="223"/>
      <c r="F359" s="3"/>
      <c r="G359" s="3"/>
    </row>
    <row r="360" spans="1:7" x14ac:dyDescent="0.25">
      <c r="A360" s="74"/>
      <c r="B360" s="42"/>
      <c r="C360" s="11"/>
      <c r="D360" s="94">
        <f t="shared" si="17"/>
        <v>0</v>
      </c>
      <c r="E360" s="223"/>
      <c r="F360" s="3"/>
      <c r="G360" s="3"/>
    </row>
    <row r="361" spans="1:7" x14ac:dyDescent="0.25">
      <c r="A361" s="74"/>
      <c r="B361" s="42"/>
      <c r="C361" s="11"/>
      <c r="D361" s="94">
        <f t="shared" si="17"/>
        <v>0</v>
      </c>
      <c r="E361" s="223"/>
      <c r="F361" s="3"/>
      <c r="G361" s="3"/>
    </row>
    <row r="362" spans="1:7" x14ac:dyDescent="0.25">
      <c r="A362" s="74"/>
      <c r="B362" s="42"/>
      <c r="C362" s="11"/>
      <c r="D362" s="94">
        <f t="shared" si="17"/>
        <v>0</v>
      </c>
      <c r="E362" s="223"/>
      <c r="F362" s="3"/>
      <c r="G362" s="3"/>
    </row>
    <row r="363" spans="1:7" x14ac:dyDescent="0.25">
      <c r="A363" s="74"/>
      <c r="B363" s="42"/>
      <c r="C363" s="11"/>
      <c r="D363" s="94">
        <f t="shared" si="17"/>
        <v>0</v>
      </c>
      <c r="E363" s="223"/>
      <c r="F363" s="3"/>
      <c r="G363" s="3"/>
    </row>
    <row r="364" spans="1:7" x14ac:dyDescent="0.25">
      <c r="A364" s="74"/>
      <c r="B364" s="42"/>
      <c r="C364" s="11"/>
      <c r="D364" s="94">
        <f t="shared" si="17"/>
        <v>0</v>
      </c>
      <c r="E364" s="186">
        <f>SUM(D354:D364)</f>
        <v>0</v>
      </c>
      <c r="F364" s="3"/>
      <c r="G364" s="3"/>
    </row>
    <row r="365" spans="1:7" s="27" customFormat="1" x14ac:dyDescent="0.25">
      <c r="A365" s="70">
        <v>77</v>
      </c>
      <c r="B365" s="12" t="s">
        <v>81</v>
      </c>
      <c r="C365" s="43">
        <v>0.4</v>
      </c>
      <c r="D365" s="43"/>
      <c r="E365" s="187"/>
      <c r="F365" s="26"/>
      <c r="G365" s="26"/>
    </row>
    <row r="366" spans="1:7" x14ac:dyDescent="0.25">
      <c r="A366" s="74"/>
      <c r="B366" s="42"/>
      <c r="C366" s="11"/>
      <c r="D366" s="94">
        <f t="shared" ref="D366:D375" si="18">IF(C366="X",0.4,0)</f>
        <v>0</v>
      </c>
      <c r="E366" s="223"/>
      <c r="F366" s="3"/>
      <c r="G366" s="3"/>
    </row>
    <row r="367" spans="1:7" x14ac:dyDescent="0.25">
      <c r="A367" s="74"/>
      <c r="B367" s="42"/>
      <c r="C367" s="11"/>
      <c r="D367" s="94">
        <f t="shared" si="18"/>
        <v>0</v>
      </c>
      <c r="E367" s="223"/>
      <c r="F367" s="3"/>
      <c r="G367" s="3"/>
    </row>
    <row r="368" spans="1:7" x14ac:dyDescent="0.25">
      <c r="A368" s="74"/>
      <c r="B368" s="42"/>
      <c r="C368" s="11"/>
      <c r="D368" s="94">
        <f t="shared" si="18"/>
        <v>0</v>
      </c>
      <c r="E368" s="223"/>
      <c r="F368" s="3"/>
      <c r="G368" s="3"/>
    </row>
    <row r="369" spans="1:7" x14ac:dyDescent="0.25">
      <c r="A369" s="74"/>
      <c r="B369" s="42"/>
      <c r="C369" s="11"/>
      <c r="D369" s="94">
        <f t="shared" si="18"/>
        <v>0</v>
      </c>
      <c r="E369" s="223"/>
      <c r="F369" s="3"/>
      <c r="G369" s="3"/>
    </row>
    <row r="370" spans="1:7" x14ac:dyDescent="0.25">
      <c r="A370" s="74"/>
      <c r="B370" s="42"/>
      <c r="C370" s="11"/>
      <c r="D370" s="94">
        <f t="shared" si="18"/>
        <v>0</v>
      </c>
      <c r="E370" s="223"/>
      <c r="F370" s="3"/>
      <c r="G370" s="3"/>
    </row>
    <row r="371" spans="1:7" x14ac:dyDescent="0.25">
      <c r="A371" s="74"/>
      <c r="B371" s="42"/>
      <c r="C371" s="11"/>
      <c r="D371" s="94">
        <f t="shared" si="18"/>
        <v>0</v>
      </c>
      <c r="E371" s="223"/>
      <c r="F371" s="3"/>
      <c r="G371" s="3"/>
    </row>
    <row r="372" spans="1:7" x14ac:dyDescent="0.25">
      <c r="A372" s="74"/>
      <c r="B372" s="42"/>
      <c r="C372" s="11"/>
      <c r="D372" s="94">
        <f t="shared" si="18"/>
        <v>0</v>
      </c>
      <c r="E372" s="223"/>
      <c r="F372" s="3"/>
      <c r="G372" s="3"/>
    </row>
    <row r="373" spans="1:7" x14ac:dyDescent="0.25">
      <c r="A373" s="74"/>
      <c r="B373" s="42"/>
      <c r="C373" s="11"/>
      <c r="D373" s="94">
        <f t="shared" si="18"/>
        <v>0</v>
      </c>
      <c r="E373" s="223"/>
      <c r="F373" s="3"/>
      <c r="G373" s="3"/>
    </row>
    <row r="374" spans="1:7" x14ac:dyDescent="0.25">
      <c r="A374" s="74"/>
      <c r="B374" s="42"/>
      <c r="C374" s="11"/>
      <c r="D374" s="94">
        <f t="shared" si="18"/>
        <v>0</v>
      </c>
      <c r="E374" s="223"/>
      <c r="F374" s="3"/>
      <c r="G374" s="3"/>
    </row>
    <row r="375" spans="1:7" x14ac:dyDescent="0.25">
      <c r="A375" s="74"/>
      <c r="B375" s="42"/>
      <c r="C375" s="11"/>
      <c r="D375" s="94">
        <f t="shared" si="18"/>
        <v>0</v>
      </c>
      <c r="E375" s="186">
        <f>SUM(D365:D375)</f>
        <v>0</v>
      </c>
      <c r="F375" s="3"/>
      <c r="G375" s="3"/>
    </row>
    <row r="376" spans="1:7" s="27" customFormat="1" x14ac:dyDescent="0.25">
      <c r="A376" s="207"/>
      <c r="B376" s="224"/>
      <c r="C376" s="209"/>
      <c r="D376" s="210">
        <f>SUM(D338:D375)</f>
        <v>0</v>
      </c>
      <c r="E376" s="211">
        <f>IF(SUM(D322:D375)&lt;5,SUM(D322:D375),5)</f>
        <v>0</v>
      </c>
      <c r="F376" s="26"/>
      <c r="G376" s="26"/>
    </row>
    <row r="377" spans="1:7" s="27" customFormat="1" ht="13.8" thickBot="1" x14ac:dyDescent="0.3">
      <c r="A377" s="114"/>
      <c r="B377" s="212"/>
      <c r="C377" s="30"/>
      <c r="D377" s="116"/>
      <c r="E377" s="213"/>
      <c r="F377" s="26"/>
      <c r="G377" s="26"/>
    </row>
    <row r="378" spans="1:7" s="27" customFormat="1" ht="21.6" thickBot="1" x14ac:dyDescent="0.3">
      <c r="A378" s="225"/>
      <c r="B378" s="226" t="s">
        <v>82</v>
      </c>
      <c r="C378" s="227" t="s">
        <v>73</v>
      </c>
      <c r="D378" s="228" t="s">
        <v>12</v>
      </c>
      <c r="E378" s="229"/>
      <c r="F378" s="26"/>
      <c r="G378" s="26"/>
    </row>
    <row r="379" spans="1:7" s="27" customFormat="1" x14ac:dyDescent="0.25">
      <c r="A379" s="63">
        <v>78</v>
      </c>
      <c r="B379" s="44" t="s">
        <v>83</v>
      </c>
      <c r="C379" s="45">
        <v>0.03</v>
      </c>
      <c r="D379" s="197"/>
      <c r="E379" s="230"/>
      <c r="F379" s="26"/>
      <c r="G379" s="26"/>
    </row>
    <row r="380" spans="1:7" x14ac:dyDescent="0.25">
      <c r="A380" s="74"/>
      <c r="B380" s="42"/>
      <c r="C380" s="11"/>
      <c r="D380" s="94">
        <f t="shared" ref="D380:D389" si="19">IF(C380="X",0.03,0)</f>
        <v>0</v>
      </c>
      <c r="E380" s="223"/>
      <c r="F380" s="3"/>
      <c r="G380" s="3"/>
    </row>
    <row r="381" spans="1:7" x14ac:dyDescent="0.25">
      <c r="A381" s="74"/>
      <c r="B381" s="42"/>
      <c r="C381" s="11"/>
      <c r="D381" s="94">
        <f t="shared" si="19"/>
        <v>0</v>
      </c>
      <c r="E381" s="223"/>
      <c r="F381" s="3"/>
      <c r="G381" s="3"/>
    </row>
    <row r="382" spans="1:7" x14ac:dyDescent="0.25">
      <c r="A382" s="74"/>
      <c r="B382" s="42"/>
      <c r="C382" s="11"/>
      <c r="D382" s="94">
        <f t="shared" si="19"/>
        <v>0</v>
      </c>
      <c r="E382" s="223"/>
      <c r="F382" s="3"/>
      <c r="G382" s="3"/>
    </row>
    <row r="383" spans="1:7" x14ac:dyDescent="0.25">
      <c r="A383" s="74"/>
      <c r="B383" s="42"/>
      <c r="C383" s="11"/>
      <c r="D383" s="94">
        <f t="shared" si="19"/>
        <v>0</v>
      </c>
      <c r="E383" s="223"/>
      <c r="F383" s="3"/>
      <c r="G383" s="3"/>
    </row>
    <row r="384" spans="1:7" x14ac:dyDescent="0.25">
      <c r="A384" s="74"/>
      <c r="B384" s="42"/>
      <c r="C384" s="11"/>
      <c r="D384" s="94">
        <f t="shared" si="19"/>
        <v>0</v>
      </c>
      <c r="E384" s="223"/>
      <c r="F384" s="3"/>
      <c r="G384" s="3"/>
    </row>
    <row r="385" spans="1:7" x14ac:dyDescent="0.25">
      <c r="A385" s="74"/>
      <c r="B385" s="42"/>
      <c r="C385" s="11"/>
      <c r="D385" s="94">
        <f t="shared" si="19"/>
        <v>0</v>
      </c>
      <c r="E385" s="223"/>
      <c r="F385" s="3"/>
      <c r="G385" s="3"/>
    </row>
    <row r="386" spans="1:7" x14ac:dyDescent="0.25">
      <c r="A386" s="74"/>
      <c r="B386" s="42"/>
      <c r="C386" s="11"/>
      <c r="D386" s="94">
        <f t="shared" si="19"/>
        <v>0</v>
      </c>
      <c r="E386" s="223"/>
      <c r="F386" s="3"/>
      <c r="G386" s="3"/>
    </row>
    <row r="387" spans="1:7" x14ac:dyDescent="0.25">
      <c r="A387" s="74"/>
      <c r="B387" s="42"/>
      <c r="C387" s="11"/>
      <c r="D387" s="94">
        <f t="shared" si="19"/>
        <v>0</v>
      </c>
      <c r="E387" s="223"/>
      <c r="F387" s="3"/>
      <c r="G387" s="3"/>
    </row>
    <row r="388" spans="1:7" x14ac:dyDescent="0.25">
      <c r="A388" s="74"/>
      <c r="B388" s="42"/>
      <c r="C388" s="11"/>
      <c r="D388" s="94">
        <f t="shared" si="19"/>
        <v>0</v>
      </c>
      <c r="E388" s="223"/>
      <c r="F388" s="3"/>
      <c r="G388" s="3"/>
    </row>
    <row r="389" spans="1:7" x14ac:dyDescent="0.25">
      <c r="A389" s="74"/>
      <c r="B389" s="42"/>
      <c r="C389" s="11"/>
      <c r="D389" s="94">
        <f t="shared" si="19"/>
        <v>0</v>
      </c>
      <c r="E389" s="186">
        <f>SUM(D379:D389)</f>
        <v>0</v>
      </c>
      <c r="F389" s="3"/>
      <c r="G389" s="3"/>
    </row>
    <row r="390" spans="1:7" s="27" customFormat="1" x14ac:dyDescent="0.25">
      <c r="A390" s="70">
        <v>79</v>
      </c>
      <c r="B390" s="12" t="s">
        <v>84</v>
      </c>
      <c r="C390" s="43">
        <v>0.04</v>
      </c>
      <c r="D390" s="94"/>
      <c r="E390" s="187"/>
      <c r="F390" s="26"/>
      <c r="G390" s="26"/>
    </row>
    <row r="391" spans="1:7" x14ac:dyDescent="0.25">
      <c r="A391" s="74"/>
      <c r="B391" s="42"/>
      <c r="C391" s="11"/>
      <c r="D391" s="94">
        <f t="shared" ref="D391:D400" si="20">IF(C391="X",0.04,0)</f>
        <v>0</v>
      </c>
      <c r="E391" s="223"/>
      <c r="F391" s="3"/>
      <c r="G391" s="3"/>
    </row>
    <row r="392" spans="1:7" x14ac:dyDescent="0.25">
      <c r="A392" s="74"/>
      <c r="B392" s="42"/>
      <c r="C392" s="11"/>
      <c r="D392" s="94">
        <f t="shared" si="20"/>
        <v>0</v>
      </c>
      <c r="E392" s="223"/>
      <c r="F392" s="3"/>
      <c r="G392" s="3"/>
    </row>
    <row r="393" spans="1:7" x14ac:dyDescent="0.25">
      <c r="A393" s="74"/>
      <c r="B393" s="42"/>
      <c r="C393" s="11"/>
      <c r="D393" s="94">
        <f t="shared" si="20"/>
        <v>0</v>
      </c>
      <c r="E393" s="223"/>
      <c r="F393" s="3"/>
      <c r="G393" s="3"/>
    </row>
    <row r="394" spans="1:7" x14ac:dyDescent="0.25">
      <c r="A394" s="74"/>
      <c r="B394" s="42"/>
      <c r="C394" s="11"/>
      <c r="D394" s="94">
        <f t="shared" si="20"/>
        <v>0</v>
      </c>
      <c r="E394" s="223"/>
      <c r="F394" s="3"/>
      <c r="G394" s="3"/>
    </row>
    <row r="395" spans="1:7" x14ac:dyDescent="0.25">
      <c r="A395" s="74"/>
      <c r="B395" s="42"/>
      <c r="C395" s="11"/>
      <c r="D395" s="94">
        <f t="shared" si="20"/>
        <v>0</v>
      </c>
      <c r="E395" s="223"/>
      <c r="F395" s="3"/>
      <c r="G395" s="3"/>
    </row>
    <row r="396" spans="1:7" x14ac:dyDescent="0.25">
      <c r="A396" s="74"/>
      <c r="B396" s="42"/>
      <c r="C396" s="11"/>
      <c r="D396" s="94">
        <f t="shared" si="20"/>
        <v>0</v>
      </c>
      <c r="E396" s="223"/>
      <c r="F396" s="3"/>
      <c r="G396" s="3"/>
    </row>
    <row r="397" spans="1:7" x14ac:dyDescent="0.25">
      <c r="A397" s="74"/>
      <c r="B397" s="42"/>
      <c r="C397" s="11"/>
      <c r="D397" s="94">
        <f t="shared" si="20"/>
        <v>0</v>
      </c>
      <c r="E397" s="223"/>
      <c r="F397" s="3"/>
      <c r="G397" s="3"/>
    </row>
    <row r="398" spans="1:7" x14ac:dyDescent="0.25">
      <c r="A398" s="74"/>
      <c r="B398" s="42"/>
      <c r="C398" s="11"/>
      <c r="D398" s="94">
        <f t="shared" si="20"/>
        <v>0</v>
      </c>
      <c r="E398" s="223"/>
      <c r="F398" s="3"/>
      <c r="G398" s="3"/>
    </row>
    <row r="399" spans="1:7" x14ac:dyDescent="0.25">
      <c r="A399" s="74"/>
      <c r="B399" s="42"/>
      <c r="C399" s="11"/>
      <c r="D399" s="94">
        <f t="shared" si="20"/>
        <v>0</v>
      </c>
      <c r="E399" s="223"/>
      <c r="F399" s="3"/>
      <c r="G399" s="3"/>
    </row>
    <row r="400" spans="1:7" x14ac:dyDescent="0.25">
      <c r="A400" s="74"/>
      <c r="B400" s="42"/>
      <c r="C400" s="11"/>
      <c r="D400" s="94">
        <f t="shared" si="20"/>
        <v>0</v>
      </c>
      <c r="E400" s="186">
        <f>SUM(D390:D400)</f>
        <v>0</v>
      </c>
      <c r="F400" s="3"/>
      <c r="G400" s="3"/>
    </row>
    <row r="401" spans="1:7" s="27" customFormat="1" x14ac:dyDescent="0.25">
      <c r="A401" s="70">
        <v>80</v>
      </c>
      <c r="B401" s="12" t="s">
        <v>85</v>
      </c>
      <c r="C401" s="43">
        <v>0.05</v>
      </c>
      <c r="D401" s="94"/>
      <c r="E401" s="187"/>
      <c r="F401" s="26"/>
      <c r="G401" s="26"/>
    </row>
    <row r="402" spans="1:7" x14ac:dyDescent="0.25">
      <c r="A402" s="74"/>
      <c r="B402" s="42"/>
      <c r="C402" s="11"/>
      <c r="D402" s="94">
        <f t="shared" ref="D402:D411" si="21">IF(C402="X",0.05,0)</f>
        <v>0</v>
      </c>
      <c r="E402" s="223"/>
      <c r="F402" s="3"/>
      <c r="G402" s="3"/>
    </row>
    <row r="403" spans="1:7" x14ac:dyDescent="0.25">
      <c r="A403" s="74"/>
      <c r="B403" s="42"/>
      <c r="C403" s="11"/>
      <c r="D403" s="94">
        <f t="shared" si="21"/>
        <v>0</v>
      </c>
      <c r="E403" s="223"/>
      <c r="F403" s="3"/>
      <c r="G403" s="3"/>
    </row>
    <row r="404" spans="1:7" x14ac:dyDescent="0.25">
      <c r="A404" s="74"/>
      <c r="B404" s="42"/>
      <c r="C404" s="11"/>
      <c r="D404" s="94">
        <f t="shared" si="21"/>
        <v>0</v>
      </c>
      <c r="E404" s="223"/>
      <c r="F404" s="3"/>
      <c r="G404" s="3"/>
    </row>
    <row r="405" spans="1:7" x14ac:dyDescent="0.25">
      <c r="A405" s="74"/>
      <c r="B405" s="42"/>
      <c r="C405" s="11"/>
      <c r="D405" s="94">
        <f t="shared" si="21"/>
        <v>0</v>
      </c>
      <c r="E405" s="223"/>
      <c r="F405" s="3"/>
      <c r="G405" s="3"/>
    </row>
    <row r="406" spans="1:7" x14ac:dyDescent="0.25">
      <c r="A406" s="74"/>
      <c r="B406" s="42"/>
      <c r="C406" s="11"/>
      <c r="D406" s="94">
        <f t="shared" si="21"/>
        <v>0</v>
      </c>
      <c r="E406" s="223"/>
      <c r="F406" s="3"/>
      <c r="G406" s="3"/>
    </row>
    <row r="407" spans="1:7" x14ac:dyDescent="0.25">
      <c r="A407" s="74"/>
      <c r="B407" s="42"/>
      <c r="C407" s="11"/>
      <c r="D407" s="94">
        <f t="shared" si="21"/>
        <v>0</v>
      </c>
      <c r="E407" s="223"/>
      <c r="F407" s="3"/>
      <c r="G407" s="3"/>
    </row>
    <row r="408" spans="1:7" x14ac:dyDescent="0.25">
      <c r="A408" s="74"/>
      <c r="B408" s="42"/>
      <c r="C408" s="11"/>
      <c r="D408" s="94">
        <f t="shared" si="21"/>
        <v>0</v>
      </c>
      <c r="E408" s="223"/>
      <c r="F408" s="3"/>
      <c r="G408" s="3"/>
    </row>
    <row r="409" spans="1:7" x14ac:dyDescent="0.25">
      <c r="A409" s="74"/>
      <c r="B409" s="42"/>
      <c r="C409" s="11"/>
      <c r="D409" s="94">
        <f t="shared" si="21"/>
        <v>0</v>
      </c>
      <c r="E409" s="223"/>
      <c r="F409" s="3"/>
      <c r="G409" s="3"/>
    </row>
    <row r="410" spans="1:7" x14ac:dyDescent="0.25">
      <c r="A410" s="74"/>
      <c r="B410" s="42"/>
      <c r="C410" s="11"/>
      <c r="D410" s="94">
        <f t="shared" si="21"/>
        <v>0</v>
      </c>
      <c r="E410" s="223"/>
      <c r="F410" s="3"/>
      <c r="G410" s="3"/>
    </row>
    <row r="411" spans="1:7" x14ac:dyDescent="0.25">
      <c r="A411" s="74"/>
      <c r="B411" s="42"/>
      <c r="C411" s="11"/>
      <c r="D411" s="94">
        <f t="shared" si="21"/>
        <v>0</v>
      </c>
      <c r="E411" s="186">
        <f>SUM(D401:D411)</f>
        <v>0</v>
      </c>
      <c r="F411" s="3"/>
      <c r="G411" s="3"/>
    </row>
    <row r="412" spans="1:7" s="27" customFormat="1" x14ac:dyDescent="0.25">
      <c r="A412" s="70">
        <v>81</v>
      </c>
      <c r="B412" s="12" t="s">
        <v>86</v>
      </c>
      <c r="C412" s="43">
        <v>0.1</v>
      </c>
      <c r="D412" s="94"/>
      <c r="E412" s="187"/>
      <c r="F412" s="26"/>
      <c r="G412" s="26"/>
    </row>
    <row r="413" spans="1:7" x14ac:dyDescent="0.25">
      <c r="A413" s="74"/>
      <c r="B413" s="42"/>
      <c r="C413" s="11"/>
      <c r="D413" s="94">
        <f t="shared" ref="D413:D422" si="22">IF(C413="X",0.1,0)</f>
        <v>0</v>
      </c>
      <c r="E413" s="223"/>
      <c r="F413" s="3"/>
      <c r="G413" s="3"/>
    </row>
    <row r="414" spans="1:7" x14ac:dyDescent="0.25">
      <c r="A414" s="74"/>
      <c r="B414" s="42"/>
      <c r="C414" s="11"/>
      <c r="D414" s="94">
        <f t="shared" si="22"/>
        <v>0</v>
      </c>
      <c r="E414" s="223"/>
      <c r="F414" s="3"/>
      <c r="G414" s="3"/>
    </row>
    <row r="415" spans="1:7" x14ac:dyDescent="0.25">
      <c r="A415" s="74"/>
      <c r="B415" s="42"/>
      <c r="C415" s="11"/>
      <c r="D415" s="94">
        <f t="shared" si="22"/>
        <v>0</v>
      </c>
      <c r="E415" s="223"/>
      <c r="F415" s="3"/>
      <c r="G415" s="3"/>
    </row>
    <row r="416" spans="1:7" x14ac:dyDescent="0.25">
      <c r="A416" s="74"/>
      <c r="B416" s="42"/>
      <c r="C416" s="11"/>
      <c r="D416" s="94">
        <f t="shared" si="22"/>
        <v>0</v>
      </c>
      <c r="E416" s="223"/>
      <c r="F416" s="3"/>
      <c r="G416" s="3"/>
    </row>
    <row r="417" spans="1:7" x14ac:dyDescent="0.25">
      <c r="A417" s="74"/>
      <c r="B417" s="42"/>
      <c r="C417" s="11"/>
      <c r="D417" s="94">
        <f t="shared" si="22"/>
        <v>0</v>
      </c>
      <c r="E417" s="223"/>
      <c r="F417" s="3"/>
      <c r="G417" s="3"/>
    </row>
    <row r="418" spans="1:7" x14ac:dyDescent="0.25">
      <c r="A418" s="74"/>
      <c r="B418" s="42"/>
      <c r="C418" s="11"/>
      <c r="D418" s="94">
        <f t="shared" si="22"/>
        <v>0</v>
      </c>
      <c r="E418" s="223"/>
      <c r="F418" s="3"/>
      <c r="G418" s="3"/>
    </row>
    <row r="419" spans="1:7" x14ac:dyDescent="0.25">
      <c r="A419" s="74"/>
      <c r="B419" s="42"/>
      <c r="C419" s="11"/>
      <c r="D419" s="94">
        <f t="shared" si="22"/>
        <v>0</v>
      </c>
      <c r="E419" s="223"/>
      <c r="F419" s="3"/>
      <c r="G419" s="3"/>
    </row>
    <row r="420" spans="1:7" x14ac:dyDescent="0.25">
      <c r="A420" s="74"/>
      <c r="B420" s="42"/>
      <c r="C420" s="11"/>
      <c r="D420" s="94">
        <f t="shared" si="22"/>
        <v>0</v>
      </c>
      <c r="E420" s="223"/>
      <c r="F420" s="3"/>
      <c r="G420" s="3"/>
    </row>
    <row r="421" spans="1:7" x14ac:dyDescent="0.25">
      <c r="A421" s="74"/>
      <c r="B421" s="42"/>
      <c r="C421" s="11"/>
      <c r="D421" s="94">
        <f t="shared" si="22"/>
        <v>0</v>
      </c>
      <c r="E421" s="223"/>
      <c r="F421" s="3"/>
      <c r="G421" s="3"/>
    </row>
    <row r="422" spans="1:7" x14ac:dyDescent="0.25">
      <c r="A422" s="74"/>
      <c r="B422" s="42"/>
      <c r="C422" s="11"/>
      <c r="D422" s="94">
        <f t="shared" si="22"/>
        <v>0</v>
      </c>
      <c r="E422" s="186">
        <f>SUM(D412:D422)</f>
        <v>0</v>
      </c>
      <c r="F422" s="3"/>
      <c r="G422" s="3"/>
    </row>
    <row r="423" spans="1:7" s="27" customFormat="1" x14ac:dyDescent="0.25">
      <c r="A423" s="70">
        <v>82</v>
      </c>
      <c r="B423" s="12" t="s">
        <v>87</v>
      </c>
      <c r="C423" s="43">
        <v>0.15</v>
      </c>
      <c r="D423" s="94"/>
      <c r="E423" s="187"/>
      <c r="F423" s="26"/>
      <c r="G423" s="26"/>
    </row>
    <row r="424" spans="1:7" x14ac:dyDescent="0.25">
      <c r="A424" s="74"/>
      <c r="B424" s="42"/>
      <c r="C424" s="11"/>
      <c r="D424" s="94">
        <f t="shared" ref="D424:D433" si="23">IF(C424="X",0.15,0)</f>
        <v>0</v>
      </c>
      <c r="E424" s="223"/>
      <c r="F424" s="3"/>
      <c r="G424" s="3"/>
    </row>
    <row r="425" spans="1:7" x14ac:dyDescent="0.25">
      <c r="A425" s="74"/>
      <c r="B425" s="42"/>
      <c r="C425" s="11"/>
      <c r="D425" s="94">
        <f t="shared" si="23"/>
        <v>0</v>
      </c>
      <c r="E425" s="223"/>
      <c r="F425" s="3"/>
      <c r="G425" s="3"/>
    </row>
    <row r="426" spans="1:7" x14ac:dyDescent="0.25">
      <c r="A426" s="74"/>
      <c r="B426" s="42"/>
      <c r="C426" s="11"/>
      <c r="D426" s="94">
        <f t="shared" si="23"/>
        <v>0</v>
      </c>
      <c r="E426" s="223"/>
      <c r="F426" s="3"/>
      <c r="G426" s="3"/>
    </row>
    <row r="427" spans="1:7" x14ac:dyDescent="0.25">
      <c r="A427" s="74"/>
      <c r="B427" s="42"/>
      <c r="C427" s="11"/>
      <c r="D427" s="94">
        <f t="shared" si="23"/>
        <v>0</v>
      </c>
      <c r="E427" s="223"/>
      <c r="F427" s="3"/>
      <c r="G427" s="3"/>
    </row>
    <row r="428" spans="1:7" x14ac:dyDescent="0.25">
      <c r="A428" s="74"/>
      <c r="B428" s="42"/>
      <c r="C428" s="11"/>
      <c r="D428" s="94">
        <f t="shared" si="23"/>
        <v>0</v>
      </c>
      <c r="E428" s="223"/>
      <c r="F428" s="3"/>
      <c r="G428" s="3"/>
    </row>
    <row r="429" spans="1:7" x14ac:dyDescent="0.25">
      <c r="A429" s="74"/>
      <c r="B429" s="42"/>
      <c r="C429" s="11"/>
      <c r="D429" s="94">
        <f t="shared" si="23"/>
        <v>0</v>
      </c>
      <c r="E429" s="223"/>
      <c r="F429" s="3"/>
      <c r="G429" s="3"/>
    </row>
    <row r="430" spans="1:7" x14ac:dyDescent="0.25">
      <c r="A430" s="74"/>
      <c r="B430" s="42"/>
      <c r="C430" s="11"/>
      <c r="D430" s="94">
        <f t="shared" si="23"/>
        <v>0</v>
      </c>
      <c r="E430" s="223"/>
      <c r="F430" s="3"/>
      <c r="G430" s="3"/>
    </row>
    <row r="431" spans="1:7" x14ac:dyDescent="0.25">
      <c r="A431" s="74"/>
      <c r="B431" s="42"/>
      <c r="C431" s="11"/>
      <c r="D431" s="94">
        <f t="shared" si="23"/>
        <v>0</v>
      </c>
      <c r="E431" s="223"/>
      <c r="F431" s="3"/>
      <c r="G431" s="3"/>
    </row>
    <row r="432" spans="1:7" x14ac:dyDescent="0.25">
      <c r="A432" s="74"/>
      <c r="B432" s="42"/>
      <c r="C432" s="11"/>
      <c r="D432" s="94">
        <f t="shared" si="23"/>
        <v>0</v>
      </c>
      <c r="E432" s="223"/>
      <c r="F432" s="3"/>
      <c r="G432" s="3"/>
    </row>
    <row r="433" spans="1:7" x14ac:dyDescent="0.25">
      <c r="A433" s="74"/>
      <c r="B433" s="42"/>
      <c r="C433" s="11"/>
      <c r="D433" s="94">
        <f t="shared" si="23"/>
        <v>0</v>
      </c>
      <c r="E433" s="186">
        <f>SUM(D423:D433)</f>
        <v>0</v>
      </c>
      <c r="F433" s="3"/>
      <c r="G433" s="3"/>
    </row>
    <row r="434" spans="1:7" s="27" customFormat="1" x14ac:dyDescent="0.25">
      <c r="A434" s="70">
        <v>83</v>
      </c>
      <c r="B434" s="12" t="s">
        <v>66</v>
      </c>
      <c r="C434" s="43">
        <v>0.2</v>
      </c>
      <c r="D434" s="94"/>
      <c r="E434" s="187"/>
      <c r="F434" s="26"/>
      <c r="G434" s="26"/>
    </row>
    <row r="435" spans="1:7" x14ac:dyDescent="0.25">
      <c r="A435" s="74"/>
      <c r="B435" s="42"/>
      <c r="C435" s="11"/>
      <c r="D435" s="94">
        <f t="shared" ref="D435:D445" si="24">IF(C435="X",0.2,0)</f>
        <v>0</v>
      </c>
      <c r="E435" s="223"/>
      <c r="F435" s="3"/>
      <c r="G435" s="3"/>
    </row>
    <row r="436" spans="1:7" x14ac:dyDescent="0.25">
      <c r="A436" s="74"/>
      <c r="B436" s="42"/>
      <c r="C436" s="11"/>
      <c r="D436" s="94">
        <f t="shared" si="24"/>
        <v>0</v>
      </c>
      <c r="E436" s="223"/>
      <c r="F436" s="3"/>
      <c r="G436" s="3"/>
    </row>
    <row r="437" spans="1:7" x14ac:dyDescent="0.25">
      <c r="A437" s="74"/>
      <c r="B437" s="42"/>
      <c r="C437" s="11"/>
      <c r="D437" s="94">
        <f t="shared" si="24"/>
        <v>0</v>
      </c>
      <c r="E437" s="223"/>
      <c r="F437" s="3"/>
      <c r="G437" s="3"/>
    </row>
    <row r="438" spans="1:7" x14ac:dyDescent="0.25">
      <c r="A438" s="74"/>
      <c r="B438" s="42"/>
      <c r="C438" s="11"/>
      <c r="D438" s="94">
        <f t="shared" si="24"/>
        <v>0</v>
      </c>
      <c r="E438" s="223"/>
      <c r="F438" s="3"/>
      <c r="G438" s="3"/>
    </row>
    <row r="439" spans="1:7" x14ac:dyDescent="0.25">
      <c r="A439" s="74"/>
      <c r="B439" s="42"/>
      <c r="C439" s="11"/>
      <c r="D439" s="94">
        <f t="shared" si="24"/>
        <v>0</v>
      </c>
      <c r="E439" s="223"/>
      <c r="F439" s="3"/>
      <c r="G439" s="3"/>
    </row>
    <row r="440" spans="1:7" x14ac:dyDescent="0.25">
      <c r="A440" s="74"/>
      <c r="B440" s="42"/>
      <c r="C440" s="11"/>
      <c r="D440" s="94">
        <f t="shared" si="24"/>
        <v>0</v>
      </c>
      <c r="E440" s="223"/>
      <c r="F440" s="3"/>
      <c r="G440" s="3"/>
    </row>
    <row r="441" spans="1:7" x14ac:dyDescent="0.25">
      <c r="A441" s="74"/>
      <c r="B441" s="42"/>
      <c r="C441" s="11"/>
      <c r="D441" s="94">
        <f t="shared" si="24"/>
        <v>0</v>
      </c>
      <c r="E441" s="223"/>
      <c r="F441" s="3"/>
      <c r="G441" s="3"/>
    </row>
    <row r="442" spans="1:7" x14ac:dyDescent="0.25">
      <c r="A442" s="74"/>
      <c r="B442" s="42"/>
      <c r="C442" s="11"/>
      <c r="D442" s="94">
        <f t="shared" si="24"/>
        <v>0</v>
      </c>
      <c r="E442" s="223"/>
      <c r="F442" s="3"/>
      <c r="G442" s="3"/>
    </row>
    <row r="443" spans="1:7" x14ac:dyDescent="0.25">
      <c r="A443" s="74"/>
      <c r="B443" s="42"/>
      <c r="C443" s="11"/>
      <c r="D443" s="94">
        <f t="shared" si="24"/>
        <v>0</v>
      </c>
      <c r="E443" s="223"/>
      <c r="F443" s="3"/>
      <c r="G443" s="3"/>
    </row>
    <row r="444" spans="1:7" x14ac:dyDescent="0.25">
      <c r="A444" s="74"/>
      <c r="B444" s="42"/>
      <c r="C444" s="11"/>
      <c r="D444" s="94">
        <f t="shared" si="24"/>
        <v>0</v>
      </c>
      <c r="E444" s="223"/>
      <c r="F444" s="3"/>
      <c r="G444" s="3"/>
    </row>
    <row r="445" spans="1:7" x14ac:dyDescent="0.25">
      <c r="A445" s="74"/>
      <c r="B445" s="42"/>
      <c r="C445" s="11"/>
      <c r="D445" s="94">
        <f t="shared" si="24"/>
        <v>0</v>
      </c>
      <c r="E445" s="223">
        <f>SUM(D435:D445)</f>
        <v>0</v>
      </c>
      <c r="F445" s="3"/>
      <c r="G445" s="3"/>
    </row>
    <row r="446" spans="1:7" s="247" customFormat="1" x14ac:dyDescent="0.25">
      <c r="A446" s="231"/>
      <c r="B446" s="232"/>
      <c r="C446" s="210"/>
      <c r="D446" s="210">
        <f>SUM(D380:D445)</f>
        <v>0</v>
      </c>
      <c r="E446" s="211">
        <f>IF(SUM(D392:D445)&lt;3,SUM(D392:D445),3)</f>
        <v>0</v>
      </c>
      <c r="F446" s="246"/>
      <c r="G446" s="246"/>
    </row>
    <row r="447" spans="1:7" s="27" customFormat="1" ht="13.8" thickBot="1" x14ac:dyDescent="0.3">
      <c r="A447" s="114"/>
      <c r="B447" s="190"/>
      <c r="C447" s="30"/>
      <c r="D447" s="30"/>
      <c r="E447" s="233"/>
      <c r="F447" s="248"/>
      <c r="G447" s="248"/>
    </row>
    <row r="448" spans="1:7" s="27" customFormat="1" ht="13.8" thickBot="1" x14ac:dyDescent="0.3">
      <c r="A448" s="234"/>
      <c r="B448" s="235"/>
      <c r="C448" s="235"/>
      <c r="D448" s="236"/>
      <c r="E448" s="237">
        <f>IF(SUM(D157+D195+D251+D307+D376+D446)&lt;40,SUM(D157+D195+D251+D307+D446),40)</f>
        <v>0</v>
      </c>
      <c r="F448" s="248"/>
      <c r="G448" s="248"/>
    </row>
    <row r="449" spans="1:7" s="27" customFormat="1" ht="13.8" thickBot="1" x14ac:dyDescent="0.3">
      <c r="A449" s="238"/>
      <c r="B449" s="239"/>
      <c r="C449" s="240"/>
      <c r="D449" s="241"/>
      <c r="E449" s="242">
        <f>SUM(E59+E68+E83+E448)</f>
        <v>0</v>
      </c>
      <c r="F449" s="248"/>
      <c r="G449" s="248"/>
    </row>
  </sheetData>
  <sheetProtection algorithmName="SHA-512" hashValue="MBJR+/XIVTcKvV0gLUGwQlCM9ywn7VxTKmgR0D74tf8Rg8cAnESpQZY8WqacqwwNSnGwO/QGCBlvRnVi7GjGIQ==" saltValue="e3SXyW1ITHbfEAUps0wbPg==" spinCount="100000" sheet="1" objects="1" scenarios="1"/>
  <mergeCells count="1">
    <mergeCell ref="A1:E1"/>
  </mergeCells>
  <pageMargins left="0.74803149606299213" right="0.74803149606299213" top="1.5748031496062993" bottom="0.15748031496062992" header="0.78740157480314965" footer="0"/>
  <pageSetup paperSize="9" orientation="landscape" r:id="rId1"/>
  <headerFooter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SECRETARIO</vt:lpstr>
      <vt:lpstr>SECRETARIO!Área_de_impresión</vt:lpstr>
      <vt:lpstr>SECRETARIO!Títulos_a_imprimir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</dc:creator>
  <cp:lastModifiedBy>alumno</cp:lastModifiedBy>
  <cp:lastPrinted>2018-12-10T04:39:49Z</cp:lastPrinted>
  <dcterms:created xsi:type="dcterms:W3CDTF">2017-01-09T03:56:51Z</dcterms:created>
  <dcterms:modified xsi:type="dcterms:W3CDTF">2020-12-14T16:36:50Z</dcterms:modified>
</cp:coreProperties>
</file>